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G28"/>
  <c r="F28"/>
  <c r="I27"/>
  <c r="F26"/>
  <c r="A35" s="1"/>
  <c r="C35" s="1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45" i="13" l="1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<sst xmlns="http://schemas.openxmlformats.org/spreadsheetml/2006/main" count="493" uniqueCount="142">
  <si>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</si>
  <si>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</si>
  <si>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</si>
  <si>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</si>
  <si>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</si>
  <si>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</si>
  <si>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</si>
  <si>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</si>
  <si>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</si>
  <si>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</si>
  <si>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</si>
  <si>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</si>
  <si>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</si>
  <si>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</si>
  <si>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</si>
  <si>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</si>
  <si>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</si>
  <si>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</si>
  <si>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</si>
  <si>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</si>
  <si>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</si>
  <si>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</si>
  <si>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</si>
  <si>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</si>
  <si>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</si>
  <si>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</si>
  <si>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</si>
  <si>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</si>
  <si>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</si>
  <si>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</si>
  <si>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</si>
  <si>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</si>
  <si>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</si>
  <si>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</si>
  <si>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</si>
  <si>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</si>
  <si>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</si>
  <si>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</si>
  <si>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</si>
  <si>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</si>
  <si>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</si>
  <si>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</si>
  <si>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</si>
  <si>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</si>
  <si>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</si>
  <si>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</si>
  <si>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</si>
  <si>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</si>
  <si>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</si>
  <si>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</si>
  <si>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</si>
  <si>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</si>
  <si>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</si>
  <si>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</si>
  <si>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</si>
  <si>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</si>
  <si>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</si>
  <si>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</si>
  <si>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</si>
  <si>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</si>
  <si>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</si>
  <si>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</si>
  <si>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</si>
  <si>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</si>
  <si>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</si>
  <si>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</si>
  <si>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</si>
  <si>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</si>
  <si>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</si>
  <si>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</si>
  <si>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</si>
  <si>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</si>
  <si>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</si>
  <si>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</si>
  <si>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</si>
  <si>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</si>
  <si>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 xml:space="preserve"> Московский Детско-юношеский турнир по Всестилевому каратэ «Рождественские встречи»</t>
  </si>
  <si>
    <t>КАТА Мальчики 12-13 лет</t>
  </si>
  <si>
    <t>м</t>
  </si>
  <si>
    <t>Евстигнеев</t>
  </si>
  <si>
    <t>Егор</t>
  </si>
  <si>
    <t>Андреевич</t>
  </si>
  <si>
    <t>Мешков</t>
  </si>
  <si>
    <t>Дмитрий</t>
  </si>
  <si>
    <t>Евгеньевич</t>
  </si>
  <si>
    <t>Ходырев</t>
  </si>
  <si>
    <t>Денис</t>
  </si>
  <si>
    <t>Олегович</t>
  </si>
  <si>
    <t>Резаев</t>
  </si>
  <si>
    <t>Алексей</t>
  </si>
  <si>
    <t>Игоревич</t>
  </si>
  <si>
    <t>2 юн.</t>
  </si>
  <si>
    <t>Васильев</t>
  </si>
  <si>
    <t>Даниил</t>
  </si>
  <si>
    <t>Вячеславович</t>
  </si>
  <si>
    <t>Найфонов</t>
  </si>
  <si>
    <t>Константин</t>
  </si>
  <si>
    <t>Эльдарович</t>
  </si>
  <si>
    <t>Антонян</t>
  </si>
  <si>
    <t>Максим</t>
  </si>
  <si>
    <t>Каренович</t>
  </si>
  <si>
    <t>Чепуренков</t>
  </si>
  <si>
    <t>Кириллович</t>
  </si>
  <si>
    <t>Колчин</t>
  </si>
  <si>
    <t>Глеб</t>
  </si>
  <si>
    <t>Михайлович</t>
  </si>
  <si>
    <t>-</t>
  </si>
  <si>
    <t>Пилипенко</t>
  </si>
  <si>
    <t>Иван</t>
  </si>
  <si>
    <t>Владимирович</t>
  </si>
  <si>
    <t>Паршин</t>
  </si>
  <si>
    <t xml:space="preserve">Федор </t>
  </si>
  <si>
    <t>1юн</t>
  </si>
  <si>
    <t>Петров</t>
  </si>
  <si>
    <t>Сергеевич</t>
  </si>
  <si>
    <t>Дёгтев</t>
  </si>
  <si>
    <t>Андрей</t>
  </si>
  <si>
    <t>Романович</t>
  </si>
  <si>
    <t>Жиримес</t>
  </si>
  <si>
    <t>Артем</t>
  </si>
  <si>
    <t>Ильич</t>
  </si>
  <si>
    <t>3юн</t>
  </si>
  <si>
    <t xml:space="preserve">Колесников </t>
  </si>
  <si>
    <t xml:space="preserve">Марк </t>
  </si>
  <si>
    <t xml:space="preserve">Михайлович </t>
  </si>
  <si>
    <t>ЮГО-ВОСТОК</t>
  </si>
  <si>
    <t>Гусев А.А.</t>
  </si>
  <si>
    <t>"Ан.Боголюбский" Москва</t>
  </si>
  <si>
    <t>Кудашкин А.Е.</t>
  </si>
  <si>
    <t>КБИ Банзай</t>
  </si>
  <si>
    <t>Запорожцев В.А.</t>
  </si>
  <si>
    <t>Попкова А.В., Высоколов Е.А.</t>
  </si>
  <si>
    <t>Пересвет</t>
  </si>
  <si>
    <t>Хайдуков А.В</t>
  </si>
  <si>
    <t>Феникс</t>
  </si>
  <si>
    <t>Собиров Б.И.</t>
  </si>
  <si>
    <t>РОУ "Будо-Академия", Москва</t>
  </si>
  <si>
    <t>Сорокин В.Г.</t>
  </si>
  <si>
    <t>Кожевников М.Н.</t>
  </si>
  <si>
    <t>Быкова И.К. 
Федоров Ю.А</t>
  </si>
  <si>
    <t>Насиров В.М.</t>
  </si>
  <si>
    <t>Глущак А.А. 
Федоров Ю.А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</si>
</sst>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91"/>
  <sheetViews>
    <sheetView tabSelected="1" topLeftCell="A7" zoomScale="130" zoomScaleNormal="130" workbookViewId="0">
      <selection activeCell="E20" sqref="E20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66" t="s">
        <v>76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3"/>
      <c r="O1" s="3"/>
      <c r="P1" s="3"/>
      <c r="Q1" s="3"/>
      <c r="R1" s="3"/>
      <c r="S1" s="3"/>
    </row>
    <row r="2" spans="1:19" ht="13.35" customHeight="1">
      <c r="A2" s="467" t="s">
        <v>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5"/>
      <c r="O2" s="5"/>
      <c r="P2" s="5"/>
      <c r="Q2" s="5"/>
      <c r="R2" s="5"/>
      <c r="S2" s="5"/>
    </row>
    <row r="3" spans="1:19" ht="14.25" customHeight="1">
      <c r="A3" s="468" t="s">
        <v>77</v>
      </c>
      <c r="B3" s="468"/>
      <c r="C3" s="468"/>
      <c r="D3" s="468"/>
      <c r="E3" s="468"/>
      <c r="F3" s="6"/>
      <c r="G3" s="469" t="s">
        <v>1</v>
      </c>
      <c r="H3" s="469"/>
      <c r="I3" s="469"/>
      <c r="J3" s="469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70" t="s">
        <v>2</v>
      </c>
      <c r="B4" s="470"/>
      <c r="C4" s="470"/>
      <c r="D4" s="470"/>
      <c r="E4" s="470"/>
      <c r="F4" s="6"/>
      <c r="G4" s="471" t="s">
        <v>3</v>
      </c>
      <c r="H4" s="471"/>
      <c r="I4" s="471"/>
      <c r="J4" s="471"/>
      <c r="K4" s="7"/>
      <c r="L4" s="472" t="s">
        <v>4</v>
      </c>
      <c r="M4" s="472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0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DCOUNTA(D7:D57,1,D7:D57)</f>
        <v>15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5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5" customHeight="1">
      <c r="A8" s="17">
        <v>1</v>
      </c>
      <c r="B8" s="18">
        <v>8</v>
      </c>
      <c r="C8" s="559" t="s">
        <v>78</v>
      </c>
      <c r="D8" s="560" t="s">
        <v>79</v>
      </c>
      <c r="E8" s="561" t="s">
        <v>80</v>
      </c>
      <c r="F8" s="561" t="s">
        <v>81</v>
      </c>
      <c r="G8" s="562">
        <v>40221</v>
      </c>
      <c r="H8" s="563">
        <v>12</v>
      </c>
      <c r="I8" s="559"/>
      <c r="J8" s="21"/>
      <c r="K8" s="559" t="s">
        <v>125</v>
      </c>
      <c r="L8" s="559" t="s">
        <v>126</v>
      </c>
      <c r="M8" s="20"/>
      <c r="N8" s="12"/>
      <c r="O8" s="12"/>
      <c r="P8" s="12"/>
      <c r="Q8" s="12"/>
      <c r="R8" s="13"/>
      <c r="S8" s="13"/>
    </row>
    <row r="9" spans="1:19" ht="15" customHeight="1">
      <c r="A9" s="17">
        <v>2</v>
      </c>
      <c r="B9" s="18">
        <v>1</v>
      </c>
      <c r="C9" s="559" t="s">
        <v>78</v>
      </c>
      <c r="D9" s="560" t="s">
        <v>82</v>
      </c>
      <c r="E9" s="561" t="s">
        <v>83</v>
      </c>
      <c r="F9" s="561" t="s">
        <v>84</v>
      </c>
      <c r="G9" s="562">
        <v>40066</v>
      </c>
      <c r="H9" s="563">
        <v>13</v>
      </c>
      <c r="I9" s="559"/>
      <c r="J9" s="21"/>
      <c r="K9" s="559" t="s">
        <v>125</v>
      </c>
      <c r="L9" s="559" t="s">
        <v>126</v>
      </c>
      <c r="M9" s="20"/>
      <c r="N9" s="12"/>
      <c r="O9" s="12"/>
      <c r="P9" s="12"/>
      <c r="Q9" s="12"/>
      <c r="R9" s="13"/>
      <c r="S9" s="13"/>
    </row>
    <row r="10" spans="1:19" ht="15" customHeight="1">
      <c r="A10" s="17">
        <v>3</v>
      </c>
      <c r="B10" s="18">
        <v>9</v>
      </c>
      <c r="C10" s="559" t="s">
        <v>78</v>
      </c>
      <c r="D10" s="560" t="s">
        <v>85</v>
      </c>
      <c r="E10" s="561" t="s">
        <v>86</v>
      </c>
      <c r="F10" s="561" t="s">
        <v>87</v>
      </c>
      <c r="G10" s="562">
        <v>40102</v>
      </c>
      <c r="H10" s="563">
        <v>13</v>
      </c>
      <c r="I10" s="559"/>
      <c r="J10" s="21"/>
      <c r="K10" s="559" t="s">
        <v>127</v>
      </c>
      <c r="L10" s="559" t="s">
        <v>128</v>
      </c>
      <c r="M10" s="20"/>
      <c r="N10" s="12"/>
      <c r="O10" s="12"/>
      <c r="P10" s="12"/>
      <c r="Q10" s="12"/>
      <c r="R10" s="13"/>
      <c r="S10" s="13"/>
    </row>
    <row r="11" spans="1:19" ht="15" customHeight="1">
      <c r="A11" s="17">
        <v>4</v>
      </c>
      <c r="B11" s="18">
        <v>2</v>
      </c>
      <c r="C11" s="559" t="s">
        <v>78</v>
      </c>
      <c r="D11" s="560" t="s">
        <v>88</v>
      </c>
      <c r="E11" s="561" t="s">
        <v>89</v>
      </c>
      <c r="F11" s="561" t="s">
        <v>90</v>
      </c>
      <c r="G11" s="562">
        <v>40536</v>
      </c>
      <c r="H11" s="563">
        <v>12</v>
      </c>
      <c r="I11" s="559" t="s">
        <v>91</v>
      </c>
      <c r="J11" s="21"/>
      <c r="K11" s="559" t="s">
        <v>129</v>
      </c>
      <c r="L11" s="559" t="s">
        <v>130</v>
      </c>
      <c r="M11" s="20"/>
      <c r="N11" s="12"/>
      <c r="O11" s="12"/>
      <c r="P11" s="12"/>
      <c r="Q11" s="12"/>
      <c r="R11" s="13"/>
      <c r="S11" s="13"/>
    </row>
    <row r="12" spans="1:19" ht="15" customHeight="1">
      <c r="A12" s="17">
        <v>5</v>
      </c>
      <c r="B12" s="17">
        <v>10</v>
      </c>
      <c r="C12" s="559" t="s">
        <v>78</v>
      </c>
      <c r="D12" s="560" t="s">
        <v>92</v>
      </c>
      <c r="E12" s="561" t="s">
        <v>93</v>
      </c>
      <c r="F12" s="561" t="s">
        <v>94</v>
      </c>
      <c r="G12" s="562">
        <v>40438</v>
      </c>
      <c r="H12" s="563">
        <v>12</v>
      </c>
      <c r="I12" s="559" t="s">
        <v>91</v>
      </c>
      <c r="J12" s="21"/>
      <c r="K12" s="559" t="s">
        <v>129</v>
      </c>
      <c r="L12" s="559" t="s">
        <v>130</v>
      </c>
      <c r="M12" s="20"/>
      <c r="N12" s="12"/>
      <c r="O12" s="12"/>
      <c r="P12" s="12"/>
      <c r="Q12" s="12"/>
      <c r="R12" s="13"/>
      <c r="S12" s="13"/>
    </row>
    <row r="13" spans="1:19" ht="15" customHeight="1">
      <c r="A13" s="17">
        <v>6</v>
      </c>
      <c r="B13" s="17">
        <v>3</v>
      </c>
      <c r="C13" s="559" t="s">
        <v>78</v>
      </c>
      <c r="D13" s="560" t="s">
        <v>95</v>
      </c>
      <c r="E13" s="561" t="s">
        <v>96</v>
      </c>
      <c r="F13" s="561" t="s">
        <v>97</v>
      </c>
      <c r="G13" s="562">
        <v>40403</v>
      </c>
      <c r="H13" s="563">
        <v>12</v>
      </c>
      <c r="I13" s="559"/>
      <c r="J13" s="21"/>
      <c r="K13" s="559" t="s">
        <v>129</v>
      </c>
      <c r="L13" s="559" t="s">
        <v>131</v>
      </c>
      <c r="M13" s="20"/>
      <c r="N13" s="12"/>
      <c r="O13" s="12"/>
      <c r="P13" s="12"/>
      <c r="Q13" s="12"/>
      <c r="R13" s="13"/>
      <c r="S13" s="13"/>
    </row>
    <row r="14" spans="1:19" ht="15" customHeight="1">
      <c r="A14" s="17">
        <v>7</v>
      </c>
      <c r="B14" s="17">
        <v>11</v>
      </c>
      <c r="C14" s="559" t="s">
        <v>78</v>
      </c>
      <c r="D14" s="560" t="s">
        <v>98</v>
      </c>
      <c r="E14" s="561" t="s">
        <v>99</v>
      </c>
      <c r="F14" s="561" t="s">
        <v>100</v>
      </c>
      <c r="G14" s="562">
        <v>40330</v>
      </c>
      <c r="H14" s="563">
        <v>12</v>
      </c>
      <c r="I14" s="559"/>
      <c r="J14" s="21"/>
      <c r="K14" s="559" t="s">
        <v>132</v>
      </c>
      <c r="L14" s="559" t="s">
        <v>133</v>
      </c>
      <c r="M14" s="20"/>
      <c r="N14" s="12"/>
      <c r="O14" s="12"/>
      <c r="P14" s="12"/>
      <c r="Q14" s="12"/>
      <c r="R14" s="13"/>
      <c r="S14" s="13"/>
    </row>
    <row r="15" spans="1:19" ht="15" customHeight="1">
      <c r="A15" s="23">
        <v>8</v>
      </c>
      <c r="B15" s="17">
        <v>4</v>
      </c>
      <c r="C15" s="559" t="s">
        <v>78</v>
      </c>
      <c r="D15" s="560" t="s">
        <v>101</v>
      </c>
      <c r="E15" s="561" t="s">
        <v>80</v>
      </c>
      <c r="F15" s="561" t="s">
        <v>102</v>
      </c>
      <c r="G15" s="562">
        <v>40159</v>
      </c>
      <c r="H15" s="563">
        <v>13</v>
      </c>
      <c r="I15" s="559"/>
      <c r="J15" s="21"/>
      <c r="K15" s="559" t="s">
        <v>134</v>
      </c>
      <c r="L15" s="559" t="s">
        <v>135</v>
      </c>
      <c r="M15" s="20"/>
      <c r="N15" s="12"/>
      <c r="O15" s="12"/>
      <c r="P15" s="12"/>
      <c r="Q15" s="12"/>
      <c r="R15" s="13"/>
      <c r="S15" s="13"/>
    </row>
    <row r="16" spans="1:19" ht="15" customHeight="1">
      <c r="A16" s="23">
        <v>9</v>
      </c>
      <c r="B16" s="17">
        <v>12</v>
      </c>
      <c r="C16" s="559" t="s">
        <v>78</v>
      </c>
      <c r="D16" s="560" t="s">
        <v>103</v>
      </c>
      <c r="E16" s="561" t="s">
        <v>104</v>
      </c>
      <c r="F16" s="561" t="s">
        <v>105</v>
      </c>
      <c r="G16" s="562">
        <v>40258</v>
      </c>
      <c r="H16" s="563">
        <v>12</v>
      </c>
      <c r="I16" s="559" t="s">
        <v>106</v>
      </c>
      <c r="J16" s="21"/>
      <c r="K16" s="559" t="s">
        <v>136</v>
      </c>
      <c r="L16" s="559" t="s">
        <v>137</v>
      </c>
      <c r="M16" s="20"/>
      <c r="N16" s="12"/>
      <c r="O16" s="12"/>
      <c r="P16" s="12"/>
      <c r="Q16" s="12"/>
      <c r="R16" s="13"/>
      <c r="S16" s="13"/>
    </row>
    <row r="17" spans="1:19" ht="15" customHeight="1">
      <c r="A17" s="23">
        <v>10</v>
      </c>
      <c r="B17" s="17">
        <v>5</v>
      </c>
      <c r="C17" s="559" t="s">
        <v>78</v>
      </c>
      <c r="D17" s="560" t="s">
        <v>107</v>
      </c>
      <c r="E17" s="561" t="s">
        <v>108</v>
      </c>
      <c r="F17" s="561" t="s">
        <v>109</v>
      </c>
      <c r="G17" s="562">
        <v>40224</v>
      </c>
      <c r="H17" s="563">
        <v>12</v>
      </c>
      <c r="I17" s="559" t="s">
        <v>106</v>
      </c>
      <c r="J17" s="21"/>
      <c r="K17" s="559" t="s">
        <v>136</v>
      </c>
      <c r="L17" s="559" t="s">
        <v>137</v>
      </c>
      <c r="M17" s="20"/>
      <c r="N17" s="12"/>
      <c r="O17" s="12"/>
      <c r="P17" s="12"/>
      <c r="Q17" s="12"/>
      <c r="R17" s="13"/>
      <c r="S17" s="13"/>
    </row>
    <row r="18" spans="1:19" ht="15" customHeight="1">
      <c r="A18" s="23">
        <v>11</v>
      </c>
      <c r="B18" s="17">
        <v>13</v>
      </c>
      <c r="C18" s="559" t="s">
        <v>78</v>
      </c>
      <c r="D18" s="560" t="s">
        <v>110</v>
      </c>
      <c r="E18" s="561" t="s">
        <v>111</v>
      </c>
      <c r="F18" s="561" t="s">
        <v>81</v>
      </c>
      <c r="G18" s="562">
        <v>40474</v>
      </c>
      <c r="H18" s="563">
        <v>12</v>
      </c>
      <c r="I18" s="559" t="s">
        <v>112</v>
      </c>
      <c r="J18" s="21"/>
      <c r="K18" s="559" t="s">
        <v>136</v>
      </c>
      <c r="L18" s="559" t="s">
        <v>138</v>
      </c>
      <c r="M18" s="20"/>
      <c r="N18" s="12"/>
      <c r="O18" s="12"/>
      <c r="P18" s="12"/>
      <c r="Q18" s="12"/>
      <c r="R18" s="13"/>
      <c r="S18" s="13"/>
    </row>
    <row r="19" spans="1:19" ht="15" customHeight="1">
      <c r="A19" s="23">
        <v>12</v>
      </c>
      <c r="B19" s="17">
        <v>6</v>
      </c>
      <c r="C19" s="559" t="s">
        <v>78</v>
      </c>
      <c r="D19" s="560" t="s">
        <v>113</v>
      </c>
      <c r="E19" s="561" t="s">
        <v>104</v>
      </c>
      <c r="F19" s="561" t="s">
        <v>114</v>
      </c>
      <c r="G19" s="562">
        <v>40537</v>
      </c>
      <c r="H19" s="563">
        <v>12</v>
      </c>
      <c r="I19" s="559"/>
      <c r="J19" s="21"/>
      <c r="K19" s="559" t="s">
        <v>136</v>
      </c>
      <c r="L19" s="559" t="s">
        <v>139</v>
      </c>
      <c r="M19" s="20"/>
      <c r="N19" s="12"/>
      <c r="O19" s="12"/>
      <c r="P19" s="12"/>
      <c r="Q19" s="12"/>
      <c r="R19" s="13"/>
      <c r="S19" s="13"/>
    </row>
    <row r="20" spans="1:19" ht="15" customHeight="1">
      <c r="A20" s="23">
        <v>13</v>
      </c>
      <c r="B20" s="17">
        <v>14</v>
      </c>
      <c r="C20" s="559" t="s">
        <v>78</v>
      </c>
      <c r="D20" s="560" t="s">
        <v>115</v>
      </c>
      <c r="E20" s="561" t="s">
        <v>116</v>
      </c>
      <c r="F20" s="561" t="s">
        <v>117</v>
      </c>
      <c r="G20" s="562">
        <v>40381</v>
      </c>
      <c r="H20" s="563">
        <v>12</v>
      </c>
      <c r="I20" s="559"/>
      <c r="J20" s="21"/>
      <c r="K20" s="559" t="s">
        <v>136</v>
      </c>
      <c r="L20" s="559" t="s">
        <v>140</v>
      </c>
      <c r="M20" s="20"/>
      <c r="N20" s="12"/>
      <c r="O20" s="12"/>
      <c r="P20" s="12"/>
      <c r="Q20" s="12"/>
      <c r="R20" s="13"/>
      <c r="S20" s="13"/>
    </row>
    <row r="21" spans="1:19" ht="15" customHeight="1">
      <c r="A21" s="23">
        <v>14</v>
      </c>
      <c r="B21" s="17">
        <v>7</v>
      </c>
      <c r="C21" s="559" t="s">
        <v>78</v>
      </c>
      <c r="D21" s="560" t="s">
        <v>118</v>
      </c>
      <c r="E21" s="561" t="s">
        <v>119</v>
      </c>
      <c r="F21" s="561" t="s">
        <v>120</v>
      </c>
      <c r="G21" s="562">
        <v>40529</v>
      </c>
      <c r="H21" s="563">
        <v>12</v>
      </c>
      <c r="I21" s="559" t="s">
        <v>121</v>
      </c>
      <c r="J21" s="21"/>
      <c r="K21" s="559" t="s">
        <v>136</v>
      </c>
      <c r="L21" s="559" t="s">
        <v>140</v>
      </c>
      <c r="M21" s="20"/>
      <c r="N21" s="12"/>
      <c r="O21" s="12"/>
      <c r="P21" s="12"/>
      <c r="Q21" s="12"/>
      <c r="R21" s="13"/>
      <c r="S21" s="13"/>
    </row>
    <row r="22" spans="1:19" ht="15" customHeight="1" thickBot="1">
      <c r="A22" s="23">
        <v>15</v>
      </c>
      <c r="B22" s="17">
        <v>15</v>
      </c>
      <c r="C22" s="559" t="s">
        <v>78</v>
      </c>
      <c r="D22" s="560" t="s">
        <v>122</v>
      </c>
      <c r="E22" s="561" t="s">
        <v>123</v>
      </c>
      <c r="F22" s="561" t="s">
        <v>124</v>
      </c>
      <c r="G22" s="562">
        <v>40287</v>
      </c>
      <c r="H22" s="563">
        <v>12</v>
      </c>
      <c r="I22" s="559" t="s">
        <v>106</v>
      </c>
      <c r="J22" s="21"/>
      <c r="K22" s="559" t="s">
        <v>136</v>
      </c>
      <c r="L22" s="559" t="s">
        <v>141</v>
      </c>
      <c r="M22" s="20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9"/>
      <c r="E23" s="20"/>
      <c r="F23" s="20"/>
      <c r="G23" s="17"/>
      <c r="H23" s="17"/>
      <c r="I23" s="17"/>
      <c r="J23" s="21"/>
      <c r="K23" s="22"/>
      <c r="L23" s="19"/>
      <c r="M23" s="20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19"/>
      <c r="E24" s="20"/>
      <c r="F24" s="20"/>
      <c r="G24" s="17"/>
      <c r="H24" s="17"/>
      <c r="I24" s="17"/>
      <c r="J24" s="21"/>
      <c r="K24" s="22"/>
      <c r="L24" s="19"/>
      <c r="M24" s="20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9"/>
      <c r="E25" s="20"/>
      <c r="F25" s="20"/>
      <c r="G25" s="17"/>
      <c r="H25" s="17"/>
      <c r="I25" s="17"/>
      <c r="J25" s="21"/>
      <c r="K25" s="22"/>
      <c r="L25" s="19"/>
      <c r="M25" s="20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20"/>
      <c r="E26" s="20"/>
      <c r="F26" s="20"/>
      <c r="G26" s="17"/>
      <c r="H26" s="17"/>
      <c r="I26" s="17"/>
      <c r="J26" s="21"/>
      <c r="K26" s="22"/>
      <c r="L26" s="19"/>
      <c r="M26" s="20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9"/>
      <c r="E27" s="20"/>
      <c r="F27" s="20"/>
      <c r="G27" s="17"/>
      <c r="H27" s="17"/>
      <c r="I27" s="17"/>
      <c r="J27" s="21"/>
      <c r="K27" s="22"/>
      <c r="L27" s="24"/>
      <c r="M27" s="20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9"/>
      <c r="E28" s="20"/>
      <c r="F28" s="20"/>
      <c r="G28" s="17"/>
      <c r="H28" s="17"/>
      <c r="I28" s="17"/>
      <c r="J28" s="21"/>
      <c r="K28" s="22"/>
      <c r="L28" s="24"/>
      <c r="M28" s="20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9"/>
      <c r="E29" s="20"/>
      <c r="F29" s="20"/>
      <c r="G29" s="17"/>
      <c r="H29" s="17"/>
      <c r="I29" s="17"/>
      <c r="J29" s="21"/>
      <c r="K29" s="22"/>
      <c r="L29" s="24"/>
      <c r="M29" s="20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9"/>
      <c r="E30" s="20"/>
      <c r="F30" s="20"/>
      <c r="G30" s="17"/>
      <c r="H30" s="17"/>
      <c r="I30" s="17"/>
      <c r="J30" s="21"/>
      <c r="K30" s="22"/>
      <c r="L30" s="24"/>
      <c r="M30" s="20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9"/>
      <c r="E31" s="20"/>
      <c r="F31" s="20"/>
      <c r="G31" s="17"/>
      <c r="H31" s="17"/>
      <c r="I31" s="17"/>
      <c r="J31" s="21"/>
      <c r="K31" s="22"/>
      <c r="L31" s="24"/>
      <c r="M31" s="20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9"/>
      <c r="E32" s="20"/>
      <c r="F32" s="20"/>
      <c r="G32" s="17"/>
      <c r="H32" s="17"/>
      <c r="I32" s="17"/>
      <c r="J32" s="21"/>
      <c r="K32" s="22"/>
      <c r="L32" s="24"/>
      <c r="M32" s="20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9"/>
      <c r="E33" s="20"/>
      <c r="F33" s="20"/>
      <c r="G33" s="17"/>
      <c r="H33" s="17"/>
      <c r="I33" s="17"/>
      <c r="J33" s="21"/>
      <c r="K33" s="22"/>
      <c r="L33" s="24"/>
      <c r="M33" s="20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9"/>
      <c r="E34" s="20"/>
      <c r="F34" s="20"/>
      <c r="G34" s="17"/>
      <c r="H34" s="17"/>
      <c r="I34" s="17"/>
      <c r="J34" s="21"/>
      <c r="K34" s="22"/>
      <c r="L34" s="24"/>
      <c r="M34" s="20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9"/>
      <c r="E35" s="20"/>
      <c r="F35" s="20"/>
      <c r="G35" s="17"/>
      <c r="H35" s="17"/>
      <c r="I35" s="17"/>
      <c r="J35" s="21"/>
      <c r="K35" s="22"/>
      <c r="L35" s="24"/>
      <c r="M35" s="20"/>
      <c r="N35" s="12"/>
      <c r="O35" s="12"/>
      <c r="P35" s="12"/>
      <c r="Q35" s="12"/>
      <c r="R35" s="13"/>
      <c r="S35" s="13"/>
    </row>
    <row r="36" spans="1:19" hidden="1">
      <c r="A36" s="23"/>
      <c r="B36" s="17"/>
      <c r="C36" s="17"/>
      <c r="D36" s="19"/>
      <c r="E36" s="20"/>
      <c r="F36" s="20"/>
      <c r="G36" s="17"/>
      <c r="H36" s="17"/>
      <c r="I36" s="17"/>
      <c r="J36" s="21"/>
      <c r="K36" s="22"/>
      <c r="L36" s="24"/>
      <c r="M36" s="20"/>
      <c r="N36" s="12"/>
      <c r="O36" s="12"/>
      <c r="P36" s="12"/>
      <c r="Q36" s="12"/>
      <c r="R36" s="13"/>
      <c r="S36" s="13"/>
    </row>
    <row r="37" spans="1:19" hidden="1">
      <c r="A37" s="23"/>
      <c r="B37" s="17"/>
      <c r="C37" s="17"/>
      <c r="D37" s="19"/>
      <c r="E37" s="20"/>
      <c r="F37" s="20"/>
      <c r="G37" s="17"/>
      <c r="H37" s="17"/>
      <c r="I37" s="17"/>
      <c r="J37" s="21"/>
      <c r="K37" s="22"/>
      <c r="L37" s="19"/>
      <c r="M37" s="20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6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6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hidden="1">
      <c r="A56" s="23"/>
      <c r="B56" s="23"/>
      <c r="C56" s="23"/>
      <c r="D56" s="25"/>
      <c r="E56" s="26"/>
      <c r="F56" s="26"/>
      <c r="G56" s="27"/>
      <c r="H56" s="23"/>
      <c r="I56" s="23"/>
      <c r="J56" s="28"/>
      <c r="K56" s="29"/>
      <c r="L56" s="30"/>
      <c r="M56" s="23"/>
      <c r="N56" s="12"/>
      <c r="O56" s="12"/>
      <c r="P56" s="12"/>
      <c r="Q56" s="12"/>
      <c r="R56" s="13"/>
      <c r="S56" s="13"/>
    </row>
    <row r="57" spans="1:19" hidden="1">
      <c r="A57" s="23"/>
      <c r="B57" s="23"/>
      <c r="C57" s="23"/>
      <c r="D57" s="25"/>
      <c r="E57" s="26"/>
      <c r="F57" s="26"/>
      <c r="G57" s="27"/>
      <c r="H57" s="23"/>
      <c r="I57" s="23"/>
      <c r="J57" s="28"/>
      <c r="K57" s="29"/>
      <c r="L57" s="30"/>
      <c r="M57" s="23"/>
      <c r="N57" s="12"/>
      <c r="O57" s="12"/>
      <c r="P57" s="12"/>
      <c r="Q57" s="12"/>
      <c r="R57" s="13"/>
      <c r="S57" s="13"/>
    </row>
    <row r="58" spans="1:19" s="40" customFormat="1" ht="15" customHeight="1">
      <c r="A58" s="476" t="s">
        <v>16</v>
      </c>
      <c r="B58" s="476"/>
      <c r="C58" s="476"/>
      <c r="D58" s="476"/>
      <c r="E58" s="33"/>
      <c r="F58" s="34"/>
      <c r="G58" s="34"/>
      <c r="H58" s="34"/>
      <c r="I58" s="34"/>
      <c r="J58" s="35"/>
      <c r="K58" s="36"/>
      <c r="L58" s="477" t="s">
        <v>74</v>
      </c>
      <c r="M58" s="478"/>
      <c r="N58" s="463" t="s">
        <v>66</v>
      </c>
      <c r="O58" s="479"/>
      <c r="P58" s="480"/>
      <c r="Q58" s="38"/>
      <c r="R58" s="39"/>
      <c r="S58" s="39"/>
    </row>
    <row r="59" spans="1:19" s="40" customFormat="1" ht="15" customHeight="1">
      <c r="A59" s="41"/>
      <c r="B59" s="41"/>
      <c r="C59" s="41"/>
      <c r="D59" s="41"/>
      <c r="E59" s="42"/>
      <c r="F59" s="42"/>
      <c r="G59" s="42"/>
      <c r="H59" s="42"/>
      <c r="I59" s="43"/>
      <c r="J59" s="43"/>
      <c r="K59" s="44"/>
      <c r="L59" s="43"/>
      <c r="M59" s="43"/>
      <c r="N59" s="464" t="s">
        <v>67</v>
      </c>
      <c r="O59" s="481"/>
      <c r="P59" s="482"/>
      <c r="Q59" s="38"/>
      <c r="R59" s="39"/>
      <c r="S59" s="39"/>
    </row>
    <row r="60" spans="1:19" s="40" customFormat="1" ht="15" customHeight="1">
      <c r="A60" s="476" t="s">
        <v>17</v>
      </c>
      <c r="B60" s="476"/>
      <c r="C60" s="476"/>
      <c r="D60" s="476"/>
      <c r="E60" s="43"/>
      <c r="F60" s="45"/>
      <c r="G60" s="46"/>
      <c r="H60" s="47"/>
      <c r="I60" s="48"/>
      <c r="J60" s="43"/>
      <c r="K60" s="44"/>
      <c r="L60" s="477" t="s">
        <v>65</v>
      </c>
      <c r="M60" s="478"/>
      <c r="N60" s="464" t="s">
        <v>68</v>
      </c>
      <c r="O60" s="481"/>
      <c r="P60" s="482"/>
      <c r="Q60" s="38"/>
      <c r="R60" s="39"/>
      <c r="S60" s="39"/>
    </row>
    <row r="61" spans="1:19" s="40" customFormat="1" ht="15" customHeight="1">
      <c r="A61" s="32"/>
      <c r="B61" s="32"/>
      <c r="C61" s="49"/>
      <c r="D61" s="32"/>
      <c r="E61" s="43"/>
      <c r="F61" s="42"/>
      <c r="G61" s="50"/>
      <c r="H61" s="51"/>
      <c r="I61" s="43"/>
      <c r="J61" s="43"/>
      <c r="K61" s="44"/>
      <c r="L61" s="43"/>
      <c r="M61" s="43"/>
      <c r="N61" s="464" t="s">
        <v>69</v>
      </c>
      <c r="O61" s="481"/>
      <c r="P61" s="482"/>
      <c r="Q61" s="38"/>
      <c r="R61" s="39"/>
      <c r="S61" s="39"/>
    </row>
    <row r="62" spans="1:19" s="40" customFormat="1" ht="15" customHeight="1">
      <c r="A62" s="52"/>
      <c r="B62" s="52"/>
      <c r="C62" s="53"/>
      <c r="D62" s="54"/>
      <c r="E62" s="461" t="s">
        <v>73</v>
      </c>
      <c r="F62" s="55"/>
      <c r="G62" s="56"/>
      <c r="H62" s="57"/>
      <c r="I62" s="38"/>
      <c r="J62" s="38"/>
      <c r="K62" s="37"/>
      <c r="L62" s="38"/>
      <c r="M62" s="38"/>
      <c r="N62" s="464" t="s">
        <v>70</v>
      </c>
      <c r="O62" s="481"/>
      <c r="P62" s="482"/>
      <c r="Q62" s="38"/>
      <c r="R62" s="39"/>
      <c r="S62" s="39"/>
    </row>
    <row r="63" spans="1:19" s="40" customFormat="1" ht="15" customHeight="1" thickBot="1">
      <c r="A63" s="52"/>
      <c r="B63" s="52"/>
      <c r="C63" s="53"/>
      <c r="D63" s="54"/>
      <c r="E63" s="461" t="s">
        <v>72</v>
      </c>
      <c r="F63" s="55"/>
      <c r="G63" s="56"/>
      <c r="H63" s="57"/>
      <c r="I63" s="38"/>
      <c r="J63" s="38"/>
      <c r="K63" s="37"/>
      <c r="L63" s="38"/>
      <c r="M63" s="38"/>
      <c r="N63" s="462" t="s">
        <v>71</v>
      </c>
      <c r="O63" s="473"/>
      <c r="P63" s="474"/>
      <c r="Q63" s="38"/>
      <c r="R63" s="39"/>
      <c r="S63" s="39"/>
    </row>
    <row r="64" spans="1:19" s="40" customFormat="1" ht="10.5" customHeight="1">
      <c r="A64" s="52"/>
      <c r="B64" s="52"/>
      <c r="C64" s="53"/>
      <c r="D64" s="54"/>
      <c r="E64" s="54"/>
      <c r="F64" s="55"/>
      <c r="G64" s="56"/>
      <c r="H64" s="57"/>
      <c r="I64" s="38"/>
      <c r="J64" s="38"/>
      <c r="K64" s="37"/>
      <c r="L64" s="38"/>
      <c r="M64" s="38"/>
      <c r="N64" s="38"/>
      <c r="O64" s="38"/>
      <c r="P64" s="38"/>
      <c r="Q64" s="38"/>
      <c r="R64" s="39"/>
      <c r="S64" s="39"/>
    </row>
    <row r="65" spans="1:19" s="40" customFormat="1" ht="10.5" customHeight="1">
      <c r="A65" s="52"/>
      <c r="B65" s="52"/>
      <c r="C65" s="53"/>
      <c r="D65" s="54"/>
      <c r="E65" s="54"/>
      <c r="F65" s="55"/>
      <c r="G65" s="56"/>
      <c r="H65" s="57"/>
      <c r="I65" s="38"/>
      <c r="J65" s="38"/>
      <c r="K65" s="37"/>
      <c r="L65" s="38"/>
      <c r="M65" s="38"/>
      <c r="N65" s="38"/>
      <c r="O65" s="38"/>
      <c r="P65" s="38"/>
      <c r="Q65" s="38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0"/>
      <c r="G71" s="61"/>
      <c r="H71" s="62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4"/>
      <c r="G73" s="65"/>
      <c r="H73" s="66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0"/>
      <c r="G74" s="61"/>
      <c r="H74" s="62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4"/>
      <c r="G76" s="65"/>
      <c r="H76" s="66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2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0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10.5" customHeight="1">
      <c r="A121" s="58"/>
      <c r="B121" s="58"/>
      <c r="C121" s="59"/>
      <c r="F121" s="60"/>
      <c r="G121" s="61"/>
      <c r="H121" s="62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0.5" customHeight="1">
      <c r="A122" s="58"/>
      <c r="B122" s="58"/>
      <c r="C122" s="59"/>
      <c r="F122" s="60"/>
      <c r="G122" s="61"/>
      <c r="H122" s="62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2.25" customHeight="1">
      <c r="A123" s="67"/>
      <c r="B123" s="67"/>
      <c r="C123" s="67"/>
      <c r="D123" s="68"/>
      <c r="E123" s="69"/>
      <c r="F123" s="69"/>
      <c r="G123" s="69"/>
      <c r="H123" s="69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2" customHeight="1">
      <c r="A124" s="70"/>
      <c r="B124" s="70"/>
      <c r="C124" s="70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4.25" customHeight="1">
      <c r="A125" s="74"/>
      <c r="B125" s="74"/>
      <c r="C125" s="74"/>
      <c r="D125" s="75"/>
      <c r="E125" s="76"/>
      <c r="F125" s="75"/>
      <c r="G125" s="77"/>
      <c r="H125" s="77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0.5" customHeight="1">
      <c r="A126" s="73"/>
      <c r="B126" s="73"/>
      <c r="C126" s="73"/>
      <c r="D126" s="71"/>
      <c r="E126" s="71"/>
      <c r="F126" s="72"/>
      <c r="G126" s="72"/>
      <c r="H126" s="73"/>
      <c r="I126" s="39"/>
      <c r="J126" s="39"/>
      <c r="K126" s="63"/>
      <c r="L126" s="39"/>
      <c r="M126" s="39"/>
      <c r="N126" s="39"/>
      <c r="O126" s="39"/>
      <c r="P126" s="39"/>
      <c r="Q126" s="39"/>
      <c r="R126" s="39"/>
      <c r="S126" s="39"/>
    </row>
    <row r="127" spans="1:19" s="40" customFormat="1" ht="18.75" customHeight="1">
      <c r="A127" s="73"/>
      <c r="B127" s="73"/>
      <c r="C127" s="73"/>
      <c r="D127" s="73"/>
      <c r="E127" s="73"/>
      <c r="F127" s="73"/>
      <c r="G127" s="73"/>
      <c r="H127" s="73"/>
      <c r="I127" s="39"/>
      <c r="J127" s="39"/>
      <c r="K127" s="63"/>
      <c r="L127" s="39"/>
      <c r="M127" s="39"/>
      <c r="N127" s="39"/>
      <c r="O127" s="39"/>
      <c r="P127" s="39"/>
      <c r="Q127" s="39"/>
      <c r="R127" s="39"/>
      <c r="S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s="40" customFormat="1" ht="12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63"/>
      <c r="L184" s="39"/>
      <c r="M184" s="39"/>
      <c r="N184" s="39"/>
      <c r="O184" s="39"/>
      <c r="P184" s="39"/>
      <c r="Q184" s="39"/>
    </row>
    <row r="185" spans="1:17" s="40" customFormat="1" ht="12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63"/>
      <c r="L185" s="39"/>
      <c r="M185" s="39"/>
      <c r="N185" s="39"/>
      <c r="O185" s="39"/>
      <c r="P185" s="39"/>
      <c r="Q185" s="39"/>
    </row>
    <row r="186" spans="1:17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L186" s="13"/>
      <c r="M186" s="13"/>
      <c r="N186" s="13"/>
      <c r="O186" s="13"/>
      <c r="P186" s="13"/>
      <c r="Q186" s="13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  <row r="190" spans="1:17" ht="12.75" customHeight="1">
      <c r="A190" s="78"/>
      <c r="B190" s="78"/>
      <c r="C190" s="78"/>
      <c r="D190" s="78"/>
      <c r="E190" s="78"/>
      <c r="F190" s="78"/>
      <c r="G190" s="78"/>
      <c r="H190" s="78"/>
    </row>
    <row r="191" spans="1:17" ht="12.75" customHeight="1">
      <c r="A191" s="78"/>
      <c r="B191" s="78"/>
      <c r="C191" s="78"/>
      <c r="D191" s="78"/>
      <c r="E191" s="78"/>
      <c r="F191" s="78"/>
      <c r="G191" s="78"/>
      <c r="H191" s="78"/>
    </row>
  </sheetData>
  <mergeCells count="18">
    <mergeCell ref="O63:P63"/>
    <mergeCell ref="A5:M5"/>
    <mergeCell ref="A58:D58"/>
    <mergeCell ref="L58:M58"/>
    <mergeCell ref="A60:D60"/>
    <mergeCell ref="L60:M60"/>
    <mergeCell ref="O58:P58"/>
    <mergeCell ref="O59:P59"/>
    <mergeCell ref="O60:P60"/>
    <mergeCell ref="O61:P61"/>
    <mergeCell ref="O62:P62"/>
    <mergeCell ref="A1:M1"/>
    <mergeCell ref="A2:M2"/>
    <mergeCell ref="A3:E3"/>
    <mergeCell ref="G3:J3"/>
    <mergeCell ref="A4:E4"/>
    <mergeCell ref="G4:J4"/>
    <mergeCell ref="L4:M4"/>
  </mergeCells>
  <conditionalFormatting sqref="D8:D22">
    <cfRule type="duplicateValues" dxfId="1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2"/>
      <c r="C10" s="502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2"/>
      <c r="C16" s="502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01" t="str">
        <f>IF(Регистрация!$D$6&lt;A17," ",CONCATENATE(VLOOKUP(A17,Регистрация!$B$7:$M$57,3,0)," ",VLOOKUP(A17,Регистрация!$B$7:$M$57,4,0)," ","(",VLOOKUP(A17,Регистрация!$B$7:$M$57,11,0),")"))</f>
        <v>Найфонов Константин (Попкова А.В., Высоколов Е.А.)</v>
      </c>
      <c r="C17" s="501"/>
      <c r="D17" s="501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0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2"/>
      <c r="C18" s="502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2"/>
      <c r="C20" s="502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01" t="str">
        <f>IF(Регистрация!$D$6&lt;A21," ",CONCATENATE(VLOOKUP(A21,Регистрация!$B$7:$M$57,3,0)," ",VLOOKUP(A21,Регистрация!$B$7:$M$57,4,0)," ","(",VLOOKUP(A21,Регистрация!$B$7:$M$57,11,0),")"))</f>
        <v>Жиримес Артем (Насиров В.М.)</v>
      </c>
      <c r="C21" s="501"/>
      <c r="D21" s="501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0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2"/>
      <c r="C22" s="502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2"/>
      <c r="C23" s="502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2"/>
      <c r="C24" s="502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2"/>
      <c r="C26" s="502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Петров Глеб (Быкова И.К. 
Федоров Ю.А)</v>
      </c>
      <c r="C28" s="50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Васильев Даниил (Запорожцев В.А.)</v>
      </c>
      <c r="C30" s="50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2"/>
      <c r="C31" s="502"/>
      <c r="D31" s="165"/>
      <c r="E31" s="167"/>
      <c r="F31" s="100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2"/>
      <c r="C32" s="502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501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0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2"/>
      <c r="C34" s="502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100"/>
      <c r="I35" s="505" t="s">
        <v>23</v>
      </c>
      <c r="J35" s="505"/>
      <c r="K35" s="505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2"/>
      <c r="C36" s="502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01" t="str">
        <f>IF(Регистрация!$D$6&lt;A37," ",CONCATENATE(VLOOKUP(A37,Регистрация!$B$7:$M$57,3,0)," ",VLOOKUP(A37,Регистрация!$B$7:$M$57,4,0)," ","(",VLOOKUP(A37,Регистрация!$B$7:$M$57,11,0),")"))</f>
        <v>Евстигнеев Егор (Гусев А.А.)</v>
      </c>
      <c r="C37" s="501"/>
      <c r="D37" s="501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01"/>
      <c r="F37" s="100"/>
      <c r="G37" s="100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2"/>
      <c r="C38" s="502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",CONCATENATE(VLOOKUP(J38,Регистрация!$B$7:$M$57,3,0)," ",VLOOKUP(J38,Регистрация!$B$7:$M$57,4,0)))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06" t="s">
        <v>19</v>
      </c>
      <c r="B40" s="506"/>
      <c r="C40" s="506"/>
      <c r="D40" s="506"/>
      <c r="E40" s="506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01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1"/>
      <c r="E42" s="50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01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1"/>
      <c r="E43" s="50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01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1"/>
      <c r="E44" s="50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01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1"/>
      <c r="E45" s="50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E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2"/>
      <c r="C10" s="502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2"/>
      <c r="C16" s="502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",CONCATENATE(VLOOKUP(A17,Регистрация!$B$7:$M$57,3,0)," ",VLOOKUP(A17,Регистрация!$B$7:$M$57,4,0)," ","(",VLOOKUP(A17,Регистрация!$B$7:$M$57,11,0),")"))</f>
        <v>Найфонов Константин (Попкова А.В., Высоколов Е.А.)</v>
      </c>
      <c r="C17" s="501"/>
      <c r="D17" s="501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2"/>
      <c r="C18" s="502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",CONCATENATE(VLOOKUP(A20,Регистрация!$B$7:$M$57,3,0)," ",VLOOKUP(A20,Регистрация!$B$7:$M$57,4,0)," ","(",VLOOKUP(A20,Регистрация!$B$7:$M$57,11,0),")"))</f>
        <v>Жиримес Артем (Насиров В.М.)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",CONCATENATE(VLOOKUP(D21,Регистрация!$B$7:$M$57,3,0)," ",VLOOKUP(D21,Регистрация!$B$7:$M$57,4,0)))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01" t="str">
        <f>IF(Регистрация!$D$6&lt;A22," ",CONCATENATE(VLOOKUP(A22,Регистрация!$B$7:$M$57,3,0)," ",VLOOKUP(A22,Регистрация!$B$7:$M$57,4,0)," ","(",VLOOKUP(A22,Регистрация!$B$7:$M$57,11,0),")"))</f>
        <v>Антонян Максим (Хайдуков А.В)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Петров Глеб (Быкова И.К. 
Федоров Ю.А)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Васильев Даниил (Запорожцев В.А.)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501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2"/>
      <c r="C36" s="502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",CONCATENATE(VLOOKUP(A37,Регистрация!$B$7:$M$57,3,0)," ",VLOOKUP(A37,Регистрация!$B$7:$M$57,4,0)," ","(",VLOOKUP(A37,Регистрация!$B$7:$M$57,11,0),")"))</f>
        <v>Евстигнеев Егор (Гусев А.А.)</v>
      </c>
      <c r="C37" s="501"/>
      <c r="D37" s="501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01"/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2"/>
      <c r="C16" s="502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",CONCATENATE(VLOOKUP(A17,Регистрация!$B$7:$M$57,3,0)," ",VLOOKUP(A17,Регистрация!$B$7:$M$57,4,0)," ","(",VLOOKUP(A17,Регистрация!$B$7:$M$57,11,0),")"))</f>
        <v>Найфонов Константин (Попкова А.В., Высоколов Е.А.)</v>
      </c>
      <c r="C17" s="501"/>
      <c r="D17" s="501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2"/>
      <c r="C18" s="502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",CONCATENATE(VLOOKUP(A20,Регистрация!$B$7:$M$57,3,0)," ",VLOOKUP(A20,Регистрация!$B$7:$M$57,4,0)," ","(",VLOOKUP(A20,Регистрация!$B$7:$M$57,11,0),")"))</f>
        <v>Жиримес Артем (Насиров В.М.)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",CONCATENATE(VLOOKUP(D21,Регистрация!$B$7:$M$57,3,0)," ",VLOOKUP(D21,Регистрация!$B$7:$M$57,4,0)))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01" t="str">
        <f>IF(Регистрация!$D$6&lt;A22," ",CONCATENATE(VLOOKUP(A22,Регистрация!$B$7:$M$57,3,0)," ",VLOOKUP(A22,Регистрация!$B$7:$M$57,4,0)," ","(",VLOOKUP(A22,Регистрация!$B$7:$M$57,11,0),")"))</f>
        <v>Антонян Максим (Хайдуков А.В)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Петров Глеб (Быкова И.К. 
Федоров Ю.А)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Васильев Даниил (Запорожцев В.А.)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501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",CONCATENATE(VLOOKUP(A36,Регистрация!$B$7:$M$57,3,0)," ",VLOOKUP(A36,Регистрация!$B$7:$M$57,4,0)," ","(",VLOOKUP(A36,Регистрация!$B$7:$M$57,11,0),")"))</f>
        <v>Евстигнеев Егор (Гусев А.А.)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",CONCATENATE(VLOOKUP(D37,Регистрация!$B$7:$M$57,3,0)," ",VLOOKUP(D37,Регистрация!$B$7:$M$57,4,0)))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01" t="str">
        <f>IF(Регистрация!$D$6&lt;A38," ",CONCATENATE(VLOOKUP(A38,Регистрация!$B$7:$M$57,3,0)," ",VLOOKUP(A38,Регистрация!$B$7:$M$57,4,0)," ","(",VLOOKUP(A38,Регистрация!$B$7:$M$57,11,0),")"))</f>
        <v>Колчин Глеб (Сорокин В.Г.)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E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2"/>
      <c r="C8" s="502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01" t="str">
        <f>IF(Регистрация!$D$6&lt;A16," ",CONCATENATE(VLOOKUP(A16,Регистрация!$B$7:$M$57,3,0)," ",VLOOKUP(A16,Регистрация!$B$7:$M$57,4,0)," ","(",VLOOKUP(A16,Регистрация!$B$7:$M$57,11,0),")"))</f>
        <v>Найфонов Константин (Попкова А.В., Высоколов Е.А.)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",CONCATENATE(VLOOKUP(D17,Регистрация!$B$7:$M$57,3,0)," ",VLOOKUP(D17,Регистрация!$B$7:$M$57,4,0)))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01" t="str">
        <f>IF(Регистрация!$D$6&lt;A18," ",CONCATENATE(VLOOKUP(A18,Регистрация!$B$7:$M$57,3,0)," ",VLOOKUP(A18,Регистрация!$B$7:$M$57,4,0)," ","(",VLOOKUP(A18,Регистрация!$B$7:$M$57,11,0),")"))</f>
        <v>Антонян Максим (Хайдуков А.В)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",CONCATENATE(VLOOKUP(A20,Регистрация!$B$7:$M$57,3,0)," ",VLOOKUP(A20,Регистрация!$B$7:$M$57,4,0)," ","(",VLOOKUP(A20,Регистрация!$B$7:$M$57,11,0),")"))</f>
        <v>Жиримес Артем (Насиров В.М.)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",CONCATENATE(VLOOKUP(D21,Регистрация!$B$7:$M$57,3,0)," ",VLOOKUP(D21,Регистрация!$B$7:$M$57,4,0)))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01" t="str">
        <f>IF(Регистрация!$D$6&lt;A22," ",CONCATENATE(VLOOKUP(A22,Регистрация!$B$7:$M$57,3,0)," ",VLOOKUP(A22,Регистрация!$B$7:$M$57,4,0)," ","(",VLOOKUP(A22,Регистрация!$B$7:$M$57,11,0),")"))</f>
        <v>Паршин Федор  (Кожевников М.Н.)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Петров Глеб (Быкова И.К. 
Федоров Ю.А)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Васильев Даниил (Запорожцев В.А.)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2"/>
      <c r="C32" s="502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501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2"/>
      <c r="C34" s="502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",CONCATENATE(VLOOKUP(A36,Регистрация!$B$7:$M$57,3,0)," ",VLOOKUP(A36,Регистрация!$B$7:$M$57,4,0)," ","(",VLOOKUP(A36,Регистрация!$B$7:$M$57,11,0),")"))</f>
        <v>Евстигнеев Егор (Гусев А.А.)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",CONCATENATE(VLOOKUP(D37,Регистрация!$B$7:$M$57,3,0)," ",VLOOKUP(D37,Регистрация!$B$7:$M$57,4,0)))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01" t="str">
        <f>IF(Регистрация!$D$6&lt;A38," ",CONCATENATE(VLOOKUP(A38,Регистрация!$B$7:$M$57,3,0)," ",VLOOKUP(A38,Регистрация!$B$7:$M$57,4,0)," ","(",VLOOKUP(A38,Регистрация!$B$7:$M$57,11,0),")"))</f>
        <v>Колчин Глеб (Сорокин В.Г.)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E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07"/>
      <c r="C8" s="507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2"/>
      <c r="C10" s="502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4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01" t="str">
        <f>IF(Регистрация!$D$6&lt;A16," ",CONCATENATE(VLOOKUP(A16,Регистрация!$B$7:$M$57,3,0)," ",VLOOKUP(A16,Регистрация!$B$7:$M$57,4,0)," ","(",VLOOKUP(A16,Регистрация!$B$7:$M$57,11,0),")"))</f>
        <v>Найфонов Константин (Попкова А.В., Высоколов Е.А.)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",CONCATENATE(VLOOKUP(D17,Регистрация!$B$7:$M$57,3,0)," ",VLOOKUP(D17,Регистрация!$B$7:$M$57,4,0)))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01" t="str">
        <f>IF(Регистрация!$D$6&lt;A18," ",CONCATENATE(VLOOKUP(A18,Регистрация!$B$7:$M$57,3,0)," ",VLOOKUP(A18,Регистрация!$B$7:$M$57,4,0)," ","(",VLOOKUP(A18,Регистрация!$B$7:$M$57,11,0),")"))</f>
        <v>Антонян Максим (Хайдуков А.В)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01" t="str">
        <f>IF(Регистрация!$D$6&lt;A20," ",CONCATENATE(VLOOKUP(A20,Регистрация!$B$7:$M$57,3,0)," ",VLOOKUP(A20,Регистрация!$B$7:$M$57,4,0)," ","(",VLOOKUP(A20,Регистрация!$B$7:$M$57,11,0),")"))</f>
        <v>Жиримес Артем (Насиров В.М.)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",CONCATENATE(VLOOKUP(D21,Регистрация!$B$7:$M$57,3,0)," ",VLOOKUP(D21,Регистрация!$B$7:$M$57,4,0)))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01" t="str">
        <f>IF(Регистрация!$D$6&lt;A22," ",CONCATENATE(VLOOKUP(A22,Регистрация!$B$7:$M$57,3,0)," ",VLOOKUP(A22,Регистрация!$B$7:$M$57,4,0)," ","(",VLOOKUP(A22,Регистрация!$B$7:$M$57,11,0),")"))</f>
        <v>Паршин Федор  (Кожевников М.Н.)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2"/>
      <c r="C24" s="502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2"/>
      <c r="C26" s="502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Петров Глеб (Быкова И.К. 
Федоров Ю.А)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Васильев Даниил (Запорожцев В.А.)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01" t="str">
        <f>IF(Регистрация!$D$6&lt;A32," ",CONCATENATE(VLOOKUP(A32,Регистрация!$B$7:$M$57,3,0)," ",VLOOKUP(A32,Регистрация!$B$7:$M$57,4,0)," ","(",VLOOKUP(A32,Регистрация!$B$7:$M$57,11,0),")"))</f>
        <v>Чепуренков Егор (Собиров Б.И.)</v>
      </c>
      <c r="C32" s="50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2"/>
      <c r="C33" s="502"/>
      <c r="D33" s="168"/>
      <c r="E33" s="123" t="str">
        <f>IF(D33=0," ",CONCATENATE(VLOOKUP(D33,Регистрация!$B$7:$M$57,3,0)," ",VLOOKUP(D33,Регистрация!$B$7:$M$57,4,0)))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01" t="str">
        <f>IF(Регистрация!$D$6&lt;A34," ",CONCATENATE(VLOOKUP(A34,Регистрация!$B$7:$M$57,3,0)," ",VLOOKUP(A34,Регистрация!$B$7:$M$57,4,0)," ","(",VLOOKUP(A34,Регистрация!$B$7:$M$57,11,0),")"))</f>
        <v>Колчин Глеб (Сорокин В.Г.)</v>
      </c>
      <c r="C34" s="50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01" t="str">
        <f>IF(Регистрация!$D$6&lt;A36," ",CONCATENATE(VLOOKUP(A36,Регистрация!$B$7:$M$57,3,0)," ",VLOOKUP(A36,Регистрация!$B$7:$M$57,4,0)," ","(",VLOOKUP(A36,Регистрация!$B$7:$M$57,11,0),")"))</f>
        <v>Евстигнеев Егор (Гусев А.А.)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",CONCATENATE(VLOOKUP(D37,Регистрация!$B$7:$M$57,3,0)," ",VLOOKUP(D37,Регистрация!$B$7:$M$57,4,0)))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01" t="str">
        <f>IF(Регистрация!$D$6&lt;A38," ",CONCATENATE(VLOOKUP(A38,Регистрация!$B$7:$M$57,3,0)," ",VLOOKUP(A38,Регистрация!$B$7:$M$57,4,0)," ","(",VLOOKUP(A38,Регистрация!$B$7:$M$57,11,0),")"))</f>
        <v>Дёгтев Андрей (Насиров В.М.)</v>
      </c>
      <c r="C38" s="50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C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E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2"/>
      <c r="C8" s="502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Резаев Алексей (Запорожцев В.А.)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2"/>
      <c r="C10" s="502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0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Петров Глеб (Быкова И.К. 
Федоров Ю.А)</v>
      </c>
      <c r="C12" s="50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23" t="str">
        <f>IF(D13=0," ",CONCATENATE(VLOOKUP(D13,Регистрация!$B$7:$M$57,3,0)," ",VLOOKUP(D13,Регистрация!$B$7:$M$57,4,0)))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Колчин Глеб (Сорокин В.Г.)</v>
      </c>
      <c r="C14" s="50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67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01" t="str">
        <f>IF(Регистрация!$D$6&lt;A16," ",CONCATENATE(VLOOKUP(A16,Регистрация!$B$7:$M$57,3,0)," ",VLOOKUP(A16,Регистрация!$B$7:$M$57,4,0)," ","(",VLOOKUP(A16,Регистрация!$B$7:$M$57,11,0),")"))</f>
        <v>Чепуренков Егор (Собиров Б.И.)</v>
      </c>
      <c r="C16" s="50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2"/>
      <c r="C17" s="502"/>
      <c r="D17" s="156"/>
      <c r="E17" s="123" t="str">
        <f>IF(D17=0," ",CONCATENATE(VLOOKUP(D17,Регистрация!$B$7:$M$57,3,0)," ",VLOOKUP(D17,Регистрация!$B$7:$M$57,4,0)))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01" t="str">
        <f>IF(Регистрация!$D$6&lt;A18," ",CONCATENATE(VLOOKUP(A18,Регистрация!$B$7:$M$57,3,0)," ",VLOOKUP(A18,Регистрация!$B$7:$M$57,4,0)," ","(",VLOOKUP(A18,Регистрация!$B$7:$M$57,11,0),")"))</f>
        <v>Васильев Даниил (Запорожцев В.А.)</v>
      </c>
      <c r="C18" s="50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4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01" t="str">
        <f>IF(Регистрация!$D$6&lt;A20," ",CONCATENATE(VLOOKUP(A20,Регистрация!$B$7:$M$57,3,0)," ",VLOOKUP(A20,Регистрация!$B$7:$M$57,4,0)," ","(",VLOOKUP(A20,Регистрация!$B$7:$M$57,11,0),")"))</f>
        <v>Евстигнеев Егор (Гусев А.А.)</v>
      </c>
      <c r="C20" s="50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2"/>
      <c r="C21" s="502"/>
      <c r="D21" s="156"/>
      <c r="E21" s="123" t="str">
        <f>IF(D21=0," ",CONCATENATE(VLOOKUP(D21,Регистрация!$B$7:$M$57,3,0)," ",VLOOKUP(D21,Регистрация!$B$7:$M$57,4,0)))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01" t="str">
        <f>IF(Регистрация!$D$6&lt;A22," ",CONCATENATE(VLOOKUP(A22,Регистрация!$B$7:$M$57,3,0)," ",VLOOKUP(A22,Регистрация!$B$7:$M$57,4,0)," ","(",VLOOKUP(A22,Регистрация!$B$7:$M$57,11,0),")"))</f>
        <v>Дёгтев Андрей (Насиров В.М.)</v>
      </c>
      <c r="C22" s="50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01" t="str">
        <f>IF(Регистрация!$D$6&lt;A24," ",CONCATENATE(VLOOKUP(A24,Регистрация!$B$7:$M$57,3,0)," ",VLOOKUP(A24,Регистрация!$B$7:$M$57,4,0)," ","(",VLOOKUP(A24,Регистрация!$B$7:$M$57,11,0),")"))</f>
        <v>Мешков Дмитрий (Гусев А.А.)</v>
      </c>
      <c r="C24" s="50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2"/>
      <c r="C25" s="502"/>
      <c r="D25" s="168"/>
      <c r="E25" s="123" t="str">
        <f>IF(D25=0," ",CONCATENATE(VLOOKUP(D25,Регистрация!$B$7:$M$57,3,0)," ",VLOOKUP(D25,Регистрация!$B$7:$M$57,4,0)))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01" t="str">
        <f>IF(Регистрация!$D$6&lt;A26," ",CONCATENATE(VLOOKUP(A26,Регистрация!$B$7:$M$57,3,0)," ",VLOOKUP(A26,Регистрация!$B$7:$M$57,4,0)," ","(",VLOOKUP(A26,Регистрация!$B$7:$M$57,11,0),")"))</f>
        <v>Ходырев Денис (Кудашкин А.Е.)</v>
      </c>
      <c r="C26" s="50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4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01" t="str">
        <f>IF(Регистрация!$D$6&lt;A28," ",CONCATENATE(VLOOKUP(A28,Регистрация!$B$7:$M$57,3,0)," ",VLOOKUP(A28,Регистрация!$B$7:$M$57,4,0)," ","(",VLOOKUP(A28,Регистрация!$B$7:$M$57,11,0),")"))</f>
        <v>Пилипенко Иван (Сорокин В.Г.)</v>
      </c>
      <c r="C28" s="50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2"/>
      <c r="C29" s="502"/>
      <c r="D29" s="168"/>
      <c r="E29" s="123" t="str">
        <f>IF(D29=0," ",CONCATENATE(VLOOKUP(D29,Регистрация!$B$7:$M$57,3,0)," ",VLOOKUP(D29,Регистрация!$B$7:$M$57,4,0)))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01" t="str">
        <f>IF(Регистрация!$D$6&lt;A30," ",CONCATENATE(VLOOKUP(A30,Регистрация!$B$7:$M$57,3,0)," ",VLOOKUP(A30,Регистрация!$B$7:$M$57,4,0)," ","(",VLOOKUP(A30,Регистрация!$B$7:$M$57,11,0),")"))</f>
        <v>Паршин Федор  (Кожевников М.Н.)</v>
      </c>
      <c r="C30" s="50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67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01" t="str">
        <f>IF(Регистрация!$D$6&lt;A32," ",CONCATENATE(VLOOKUP(A32,Регистрация!$B$7:$M$57,3,0)," ",VLOOKUP(A32,Регистрация!$B$7:$M$57,4,0)," ","(",VLOOKUP(A32,Регистрация!$B$7:$M$57,11,0),")"))</f>
        <v>Найфонов Константин (Попкова А.В., Высоколов Е.А.)</v>
      </c>
      <c r="C32" s="50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2"/>
      <c r="C33" s="502"/>
      <c r="D33" s="168"/>
      <c r="E33" s="123" t="str">
        <f>IF(D33=0," ",CONCATENATE(VLOOKUP(D33,Регистрация!$B$7:$M$57,3,0)," ",VLOOKUP(D33,Регистрация!$B$7:$M$57,4,0)))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01" t="str">
        <f>IF(Регистрация!$D$6&lt;A34," ",CONCATENATE(VLOOKUP(A34,Регистрация!$B$7:$M$57,3,0)," ",VLOOKUP(A34,Регистрация!$B$7:$M$57,4,0)," ","(",VLOOKUP(A34,Регистрация!$B$7:$M$57,11,0),")"))</f>
        <v>Антонян Максим (Хайдуков А.В)</v>
      </c>
      <c r="C34" s="50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4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01" t="str">
        <f>IF(Регистрация!$D$6&lt;A36," ",CONCATENATE(VLOOKUP(A36,Регистрация!$B$7:$M$57,3,0)," ",VLOOKUP(A36,Регистрация!$B$7:$M$57,4,0)," ","(",VLOOKUP(A36,Регистрация!$B$7:$M$57,11,0),")"))</f>
        <v>Жиримес Артем (Насиров В.М.)</v>
      </c>
      <c r="C36" s="50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2"/>
      <c r="C37" s="502"/>
      <c r="D37" s="168"/>
      <c r="E37" s="123" t="str">
        <f>IF(D37=0," ",CONCATENATE(VLOOKUP(D37,Регистрация!$B$7:$M$57,3,0)," ",VLOOKUP(D37,Регистрация!$B$7:$M$57,4,0)))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01" t="str">
        <f>IF(Регистрация!$D$6&lt;A38," ",CONCATENATE(VLOOKUP(A38,Регистрация!$B$7:$M$57,3,0)," ",VLOOKUP(A38,Регистрация!$B$7:$M$57,4,0)," ","(",VLOOKUP(A38,Регистрация!$B$7:$M$57,11,0),")"))</f>
        <v>Колесников  Марк  (Глущак А.А. 
Федоров Ю.А)</v>
      </c>
      <c r="C38" s="50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  <mergeCell ref="B33:C33"/>
    <mergeCell ref="B34:C34"/>
    <mergeCell ref="B35:C35"/>
    <mergeCell ref="I35:K35"/>
    <mergeCell ref="B36:C36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E9"/>
    <mergeCell ref="B10:C10"/>
    <mergeCell ref="B11:C11"/>
    <mergeCell ref="B12:C12"/>
    <mergeCell ref="A1:K1"/>
    <mergeCell ref="A3:K3"/>
    <mergeCell ref="A5:C5"/>
    <mergeCell ref="D5:G5"/>
    <mergeCell ref="A7:K7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2"/>
      <c r="C10" s="502"/>
      <c r="D10" s="156"/>
      <c r="E10" s="123" t="str">
        <f>IF(D10=0," ",CONCATENATE(VLOOKUP(D10,Регистрация!$B$7:$M$57,3,0)," ",VLOOKUP(D10,Регистрация!$B$7:$M$57,4,0)))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01" t="str">
        <f>IF(Регистрация!$D$6&lt;A11," ",CONCATENATE(VLOOKUP(A11,Регистрация!$B$7:$M$57,3,0)," ",VLOOKUP(A11,Регистрация!$B$7:$M$57,4,0)," ","(",VLOOKUP(A11,Регистрация!$B$7:$M$57,11,0),")"))</f>
        <v>Ходырев Денис (Кудашкин А.Е.)</v>
      </c>
      <c r="C11" s="50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2"/>
      <c r="C12" s="502"/>
      <c r="D12" s="157"/>
      <c r="E12" s="164"/>
      <c r="F12" s="161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01" t="str">
        <f>IF(Регистрация!$D$6&lt;A13," ",CONCATENATE(VLOOKUP(A13,Регистрация!$B$7:$M$57,3,0)," ",VLOOKUP(A13,Регистрация!$B$7:$M$57,4,0)," ","(",VLOOKUP(A13,Регистрация!$B$7:$M$57,11,0),")"))</f>
        <v>Пилипенко Иван (Сорокин В.Г.)</v>
      </c>
      <c r="C13" s="50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2"/>
      <c r="C14" s="502"/>
      <c r="D14" s="156"/>
      <c r="E14" s="123" t="str">
        <f>IF(D14=0," ",CONCATENATE(VLOOKUP(D14,Регистрация!$B$7:$M$57,3,0)," ",VLOOKUP(D14,Регистрация!$B$7:$M$57,4,0)))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01" t="str">
        <f>IF(Регистрация!$D$6&lt;A15," ",CONCATENATE(VLOOKUP(A15,Регистрация!$B$7:$M$57,3,0)," ",VLOOKUP(A15,Регистрация!$B$7:$M$57,4,0)," ","(",VLOOKUP(A15,Регистрация!$B$7:$M$57,11,0),")"))</f>
        <v>Паршин Федор  (Кожевников М.Н.)</v>
      </c>
      <c r="C15" s="50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2"/>
      <c r="C16" s="502"/>
      <c r="D16" s="165"/>
      <c r="E16" s="167"/>
      <c r="F16" s="98"/>
      <c r="G16" s="164"/>
      <c r="H16" s="161"/>
      <c r="I16" s="12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01" t="str">
        <f>IF(Регистрация!$D$6&lt;A17," ",CONCATENATE(VLOOKUP(A17,Регистрация!$B$7:$M$57,3,0)," ",VLOOKUP(A17,Регистрация!$B$7:$M$57,4,0)," ","(",VLOOKUP(A17,Регистрация!$B$7:$M$57,11,0),")"))</f>
        <v>Найфонов Константин (Попкова А.В., Высоколов Е.А.)</v>
      </c>
      <c r="C17" s="50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2"/>
      <c r="C18" s="502"/>
      <c r="D18" s="156"/>
      <c r="E18" s="123" t="str">
        <f>IF(D18=0," ",CONCATENATE(VLOOKUP(D18,Регистрация!$B$7:$M$57,3,0)," ",VLOOKUP(D18,Регистрация!$B$7:$M$57,4,0)))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01" t="str">
        <f>IF(Регистрация!$D$6&lt;A19," ",CONCATENATE(VLOOKUP(A19,Регистрация!$B$7:$M$57,3,0)," ",VLOOKUP(A19,Регистрация!$B$7:$M$57,4,0)," ","(",VLOOKUP(A19,Регистрация!$B$7:$M$57,11,0),")"))</f>
        <v>Антонян Максим (Хайдуков А.В)</v>
      </c>
      <c r="C19" s="50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2"/>
      <c r="C20" s="502"/>
      <c r="D20" s="157"/>
      <c r="E20" s="164"/>
      <c r="F20" s="161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01" t="str">
        <f>IF(Регистрация!$D$6&lt;A21," ",CONCATENATE(VLOOKUP(A21,Регистрация!$B$7:$M$57,3,0)," ",VLOOKUP(A21,Регистрация!$B$7:$M$57,4,0)," ","(",VLOOKUP(A21,Регистрация!$B$7:$M$57,11,0),")"))</f>
        <v>Жиримес Артем (Насиров В.М.)</v>
      </c>
      <c r="C21" s="50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2"/>
      <c r="C22" s="502"/>
      <c r="D22" s="156"/>
      <c r="E22" s="123" t="str">
        <f>IF(D22=0," ",CONCATENATE(VLOOKUP(D22,Регистрация!$B$7:$M$57,3,0)," ",VLOOKUP(D22,Регистрация!$B$7:$M$57,4,0)))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01" t="str">
        <f>IF(Регистрация!$D$6&lt;A23," ",CONCATENATE(VLOOKUP(A23,Регистрация!$B$7:$M$57,3,0)," ",VLOOKUP(A23,Регистрация!$B$7:$M$57,4,0)," ","(",VLOOKUP(A23,Регистрация!$B$7:$M$57,11,0),")"))</f>
        <v>Колесников  Марк  (Глущак А.А. 
Федоров Ю.А)</v>
      </c>
      <c r="C23" s="50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2"/>
      <c r="C24" s="502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",CONCATENATE(VLOOKUP(J24,Регистрация!$B$7:$M$57,3,0)," ",VLOOKUP(J24,Регистрация!$B$7:$M$57,4,0)))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2"/>
      <c r="C26" s="502"/>
      <c r="D26" s="168"/>
      <c r="E26" s="123" t="str">
        <f>IF(D26=0," ",CONCATENATE(VLOOKUP(D26,Регистрация!$B$7:$M$57,3,0)," ",VLOOKUP(D26,Регистрация!$B$7:$M$57,4,0)))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01" t="str">
        <f>IF(Регистрация!$D$6&lt;A27," ",CONCATENATE(VLOOKUP(A27,Регистрация!$B$7:$M$57,3,0)," ",VLOOKUP(A27,Регистрация!$B$7:$M$57,4,0)," ","(",VLOOKUP(A27,Регистрация!$B$7:$M$57,11,0),")"))</f>
        <v>Васильев Даниил (Запорожцев В.А.)</v>
      </c>
      <c r="C27" s="50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2"/>
      <c r="C28" s="502"/>
      <c r="D28" s="165"/>
      <c r="E28" s="164"/>
      <c r="F28" s="161"/>
      <c r="G28" s="123" t="str">
        <f>IF(F28=0," ",CONCATENATE(VLOOKUP(F28,Регистрация!$B$7:$M$57,3,0)," ",VLOOKUP(F28,Регистрация!$B$7:$M$57,4,0)))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01" t="str">
        <f>IF(Регистрация!$D$6&lt;A29," ",CONCATENATE(VLOOKUP(A29,Регистрация!$B$7:$M$57,3,0)," ",VLOOKUP(A29,Регистрация!$B$7:$M$57,4,0)," ","(",VLOOKUP(A29,Регистрация!$B$7:$M$57,11,0),")"))</f>
        <v>Петров Глеб (Быкова И.К. 
Федоров Ю.А)</v>
      </c>
      <c r="C29" s="50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2"/>
      <c r="C30" s="502"/>
      <c r="D30" s="168"/>
      <c r="E30" s="123" t="str">
        <f>IF(D30=0," ",CONCATENATE(VLOOKUP(D30,Регистрация!$B$7:$M$57,3,0)," ",VLOOKUP(D30,Регистрация!$B$7:$M$57,4,0)))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01" t="str">
        <f>IF(Регистрация!$D$6&lt;A31," ",CONCATENATE(VLOOKUP(A31,Регистрация!$B$7:$M$57,3,0)," ",VLOOKUP(A31,Регистрация!$B$7:$M$57,4,0)," ","(",VLOOKUP(A31,Регистрация!$B$7:$M$57,11,0),")"))</f>
        <v>Дёгтев Андрей (Насиров В.М.)</v>
      </c>
      <c r="C31" s="50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2"/>
      <c r="C32" s="502"/>
      <c r="D32" s="165"/>
      <c r="E32" s="167"/>
      <c r="F32" s="87"/>
      <c r="G32" s="164"/>
      <c r="H32" s="161"/>
      <c r="I32" s="123" t="str">
        <f>IF(H32=0," ",CONCATENATE(VLOOKUP(H32,Регистрация!$B$7:$M$57,3,0)," ",VLOOKUP(H32,Регистрация!$B$7:$M$57,4,0)))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2"/>
      <c r="C34" s="502"/>
      <c r="D34" s="168"/>
      <c r="E34" s="123" t="str">
        <f>IF(D34=0," ",CONCATENATE(VLOOKUP(D34,Регистрация!$B$7:$M$57,3,0)," ",VLOOKUP(D34,Регистрация!$B$7:$M$57,4,0)))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01" t="str">
        <f>IF(Регистрация!$D$6&lt;A35," ",CONCATENATE(VLOOKUP(A35,Регистрация!$B$7:$M$57,3,0)," ",VLOOKUP(A35,Регистрация!$B$7:$M$57,4,0)," ","(",VLOOKUP(A35,Регистрация!$B$7:$M$57,11,0),")"))</f>
        <v>Колчин Глеб (Сорокин В.Г.)</v>
      </c>
      <c r="C35" s="50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2"/>
      <c r="C36" s="502"/>
      <c r="D36" s="165"/>
      <c r="E36" s="164"/>
      <c r="F36" s="161"/>
      <c r="G36" s="123" t="str">
        <f>IF(F36=0," ",CONCATENATE(VLOOKUP(F36,Регистрация!$B$7:$M$57,3,0)," ",VLOOKUP(F36,Регистрация!$B$7:$M$57,4,0)))</f>
        <v xml:space="preserve"> </v>
      </c>
      <c r="H36" s="87"/>
      <c r="I36" s="503" t="s">
        <v>23</v>
      </c>
      <c r="J36" s="503"/>
      <c r="K36" s="503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",CONCATENATE(VLOOKUP(A37,Регистрация!$B$7:$M$57,3,0)," ",VLOOKUP(A37,Регистрация!$B$7:$M$57,4,0)," ","(",VLOOKUP(A37,Регистрация!$B$7:$M$57,11,0),")"))</f>
        <v>Евстигнеев Егор (Гусев А.А.)</v>
      </c>
      <c r="C37" s="50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68"/>
      <c r="E38" s="123" t="str">
        <f>IF(D38=0," ",CONCATENATE(VLOOKUP(D38,Регистрация!$B$7:$M$57,3,0)," ",VLOOKUP(D38,Регистрация!$B$7:$M$57,4,0)))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",CONCATENATE(VLOOKUP(H38,Регистрация!$B$7:$M$57,3,0)," ",VLOOKUP(H38,Регистрация!$B$7:$M$57,4,0)))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01" t="str">
        <f>IF(Регистрация!$D$6&lt;A39," ",CONCATENATE(VLOOKUP(A39,Регистрация!$B$7:$M$57,3,0)," ",VLOOKUP(A39,Регистрация!$B$7:$M$57,4,0)," ","(",VLOOKUP(A39,Регистрация!$B$7:$M$57,11,0),")"))</f>
        <v xml:space="preserve"> </v>
      </c>
      <c r="C39" s="50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",CONCATENATE(VLOOKUP(J39,Регистрация!$B$7:$M$57,3,0)," ",VLOOKUP(J39,Регистрация!$B$7:$M$57,4,0)))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",CONCATENATE(VLOOKUP(H40,Регистрация!$B$7:$M$57,3,0)," ",VLOOKUP(H40,Регистрация!$B$7:$M$57,4,0)))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2" t="s">
        <v>19</v>
      </c>
      <c r="B41" s="492"/>
      <c r="C41" s="492"/>
      <c r="D41" s="492"/>
      <c r="E41" s="492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4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04"/>
      <c r="E46" s="504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4" t="s">
        <v>16</v>
      </c>
      <c r="B47" s="494"/>
      <c r="C47" s="494"/>
      <c r="D47" s="171"/>
      <c r="E47" s="33"/>
      <c r="F47" s="133"/>
      <c r="G47" s="133"/>
      <c r="H47" s="133"/>
      <c r="I47" s="33"/>
      <c r="J47" s="134" t="str">
        <f>Регистрация!L58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08" t="s">
        <v>17</v>
      </c>
      <c r="B49" s="508"/>
      <c r="C49" s="508"/>
      <c r="D49" s="150"/>
      <c r="F49" s="210"/>
      <c r="G49" s="210"/>
      <c r="H49" s="210"/>
      <c r="J49" s="134" t="str">
        <f>Регистрация!L60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  <mergeCell ref="B34:C34"/>
    <mergeCell ref="B35:C35"/>
    <mergeCell ref="B36:C36"/>
    <mergeCell ref="I36:K36"/>
    <mergeCell ref="B37:C37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A1:K1"/>
    <mergeCell ref="A3:K3"/>
    <mergeCell ref="A5:C5"/>
    <mergeCell ref="D5:G5"/>
    <mergeCell ref="A7:K7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15" t="str">
        <f>IF(Регистрация!$D$6&lt;R13," ",CONCATENATE(VLOOKUP(R13,Регистрация!$B$7:$M$57,3,0)," ",VLOOKUP(R13,Регистрация!$B$7:$M$57,4,0)," ","(",VLOOKUP(R13,Регистрация!$B$7:$M$57,11,0),")"))</f>
        <v>Васильев Даниил (Запорожцев В.А.)</v>
      </c>
      <c r="P13" s="515"/>
      <c r="Q13" s="515" t="e">
        <f>IF(Регистрация!$D$6&lt;P13," ",CONCATENATE(VLOOKUP(P13,Регистрация!$B$7:$M$57,3,0)," ",VLOOKUP(P13,Регистрация!$B$7:$M$57,4,0)," ","(",VLOOKUP(P13,Регистрация!$B$7:$M$57,11,0),")"))</f>
        <v>#N/A</v>
      </c>
      <c r="R13" s="239">
        <v>10</v>
      </c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",CONCATENATE(VLOOKUP(A21,Регистрация!$B$7:$M$57,3,0)," ",VLOOKUP(A21,Регистрация!$B$7:$M$57,4,0)," ","(",VLOOKUP(A21,Регистрация!$B$7:$M$57,11,0),")"))</f>
        <v>Паршин Федор  (Кожевников М.Н.)</v>
      </c>
      <c r="C21" s="513"/>
      <c r="D21" s="513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",CONCATENATE(VLOOKUP(R21,Регистрация!$B$7:$M$57,3,0)," ",VLOOKUP(R21,Регистрация!$B$7:$M$57,4,0)," ","(",VLOOKUP(R21,Регистрация!$B$7:$M$57,11,0),")"))</f>
        <v>Дёгтев Андрей (Насиров В.М.)</v>
      </c>
      <c r="P21" s="515"/>
      <c r="Q21" s="515" t="e">
        <f>IF(Регистрация!$D$6&lt;P21," ",CONCATENATE(VLOOKUP(P21,Регистрация!$B$7:$M$57,3,0)," ",VLOOKUP(P21,Регистрация!$B$7:$M$57,4,0)," ","(",VLOOKUP(P21,Регистрация!$B$7:$M$57,11,0),")"))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12"/>
      <c r="C28" s="51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3" t="str">
        <f>IF(Регистрация!$D$6&lt;A29," ",CONCATENATE(VLOOKUP(A29,Регистрация!$B$7:$M$57,3,0)," ",VLOOKUP(A29,Регистрация!$B$7:$M$57,4,0)," ","(",VLOOKUP(A29,Регистрация!$B$7:$M$57,11,0),")"))</f>
        <v>Антонян Максим (Хайдуков А.В)</v>
      </c>
      <c r="C29" s="513"/>
      <c r="D29" s="513" t="e">
        <f>IF(Регистрация!$D$6&lt;C29," ",CONCATENATE(VLOOKUP(C29,Регистрация!$B$7:$M$57,3,0)," ",VLOOKUP(C29,Регистрация!$B$7:$M$57,4,0)," ","(",VLOOKUP(C29,Регистрация!$B$7:$M$57,11,0),")"))</f>
        <v>#N/A</v>
      </c>
      <c r="E29" s="513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",CONCATENATE(VLOOKUP(R29,Регистрация!$B$7:$M$57,3,0)," ",VLOOKUP(R29,Регистрация!$B$7:$M$57,4,0)," ","(",VLOOKUP(R29,Регистрация!$B$7:$M$57,11,0),")"))</f>
        <v>Колчин Глеб (Сорокин В.Г.)</v>
      </c>
      <c r="P29" s="515"/>
      <c r="Q29" s="515" t="e">
        <f>IF(Регистрация!$D$6&lt;P29," ",CONCATENATE(VLOOKUP(P29,Регистрация!$B$7:$M$57,3,0)," ",VLOOKUP(P29,Регистрация!$B$7:$M$57,4,0)," ","(",VLOOKUP(P29,Регистрация!$B$7:$M$57,11,0),")"))</f>
        <v>#N/A</v>
      </c>
      <c r="R29" s="239">
        <v>12</v>
      </c>
    </row>
    <row r="30" spans="1:18" ht="11.25" customHeight="1">
      <c r="A30" s="238"/>
      <c r="B30" s="512"/>
      <c r="C30" s="51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/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19" t="s">
        <v>21</v>
      </c>
      <c r="D41" s="519"/>
      <c r="E41" s="519"/>
      <c r="F41" s="519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A48:C48"/>
    <mergeCell ref="O48:Q48"/>
    <mergeCell ref="C43:F43"/>
    <mergeCell ref="C44:F44"/>
    <mergeCell ref="C45:F45"/>
    <mergeCell ref="A46:C46"/>
    <mergeCell ref="O46:Q46"/>
    <mergeCell ref="A40:E40"/>
    <mergeCell ref="I40:K40"/>
    <mergeCell ref="C41:F41"/>
    <mergeCell ref="M41:N41"/>
    <mergeCell ref="C42:F42"/>
    <mergeCell ref="I42:K42"/>
    <mergeCell ref="B35:C35"/>
    <mergeCell ref="B36:C36"/>
    <mergeCell ref="B37:E37"/>
    <mergeCell ref="O37:Q37"/>
    <mergeCell ref="B38:C38"/>
    <mergeCell ref="H38:L38"/>
    <mergeCell ref="B31:C31"/>
    <mergeCell ref="B32:C32"/>
    <mergeCell ref="B33:E33"/>
    <mergeCell ref="O33:Q33"/>
    <mergeCell ref="B34:C34"/>
    <mergeCell ref="B27:C27"/>
    <mergeCell ref="B28:C28"/>
    <mergeCell ref="B29:E29"/>
    <mergeCell ref="O29:Q29"/>
    <mergeCell ref="B30:C30"/>
    <mergeCell ref="B23:C23"/>
    <mergeCell ref="B24:C24"/>
    <mergeCell ref="B25:E25"/>
    <mergeCell ref="O25:Q25"/>
    <mergeCell ref="B26:C26"/>
    <mergeCell ref="B19:C19"/>
    <mergeCell ref="B20:C20"/>
    <mergeCell ref="B21:E21"/>
    <mergeCell ref="O21:Q21"/>
    <mergeCell ref="B22:C22"/>
    <mergeCell ref="B15:C15"/>
    <mergeCell ref="B16:C16"/>
    <mergeCell ref="B17:E17"/>
    <mergeCell ref="O17:Q17"/>
    <mergeCell ref="B18:C18"/>
    <mergeCell ref="B11:C11"/>
    <mergeCell ref="B12:C12"/>
    <mergeCell ref="B13:C13"/>
    <mergeCell ref="O13:Q13"/>
    <mergeCell ref="B14:C14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",CONCATENATE(VLOOKUP(A21,Регистрация!$B$7:$M$57,3,0)," ",VLOOKUP(A21,Регистрация!$B$7:$M$57,4,0)," ","(",VLOOKUP(A21,Регистрация!$B$7:$M$57,11,0),")"))</f>
        <v>Паршин Федор  (Кожевников М.Н.)</v>
      </c>
      <c r="C21" s="513"/>
      <c r="D21" s="513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",CONCATENATE(VLOOKUP(R21,Регистрация!$B$7:$M$57,3,0)," ",VLOOKUP(R21,Регистрация!$B$7:$M$57,4,0)," ","(",VLOOKUP(R21,Регистрация!$B$7:$M$57,11,0),")"))</f>
        <v>Дёгтев Андрей (Насиров В.М.)</v>
      </c>
      <c r="P21" s="515"/>
      <c r="Q21" s="515" t="e">
        <f>IF(Регистрация!$D$6&lt;P21," ",CONCATENATE(VLOOKUP(P21,Регистрация!$B$7:$M$57,3,0)," ",VLOOKUP(P21,Регистрация!$B$7:$M$57,4,0)," ","(",VLOOKUP(P21,Регистрация!$B$7:$M$57,11,0),")"))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12"/>
      <c r="C28" s="51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3" t="str">
        <f>IF(Регистрация!$D$6&lt;A29," ",CONCATENATE(VLOOKUP(A29,Регистрация!$B$7:$M$57,3,0)," ",VLOOKUP(A29,Регистрация!$B$7:$M$57,4,0)," ","(",VLOOKUP(A29,Регистрация!$B$7:$M$57,11,0),")"))</f>
        <v>Антонян Максим (Хайдуков А.В)</v>
      </c>
      <c r="C29" s="513"/>
      <c r="D29" s="513" t="e">
        <f>IF(Регистрация!$D$6&lt;C29," ",CONCATENATE(VLOOKUP(C29,Регистрация!$B$7:$M$57,3,0)," ",VLOOKUP(C29,Регистрация!$B$7:$M$57,4,0)," ","(",VLOOKUP(C29,Регистрация!$B$7:$M$57,11,0),")"))</f>
        <v>#N/A</v>
      </c>
      <c r="E29" s="513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",CONCATENATE(VLOOKUP(R29,Регистрация!$B$7:$M$57,3,0)," ",VLOOKUP(R29,Регистрация!$B$7:$M$57,4,0)," ","(",VLOOKUP(R29,Регистрация!$B$7:$M$57,11,0),")"))</f>
        <v>Колчин Глеб (Сорокин В.Г.)</v>
      </c>
      <c r="P29" s="515"/>
      <c r="Q29" s="515" t="e">
        <f>IF(Регистрация!$D$6&lt;P29," ",CONCATENATE(VLOOKUP(P29,Регистрация!$B$7:$M$57,3,0)," ",VLOOKUP(P29,Регистрация!$B$7:$M$57,4,0)," ","(",VLOOKUP(P29,Регистрация!$B$7:$M$57,11,0),")"))</f>
        <v>#N/A</v>
      </c>
      <c r="R29" s="239">
        <v>12</v>
      </c>
    </row>
    <row r="30" spans="1:18" ht="11.25" customHeight="1">
      <c r="A30" s="238"/>
      <c r="B30" s="512"/>
      <c r="C30" s="51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523"/>
      <c r="L45" s="523"/>
      <c r="M45" s="523"/>
    </row>
    <row r="46" spans="1:18" s="219" customFormat="1" ht="23.25" customHeight="1">
      <c r="A46" s="521" t="str">
        <f>Регистрация!A58</f>
        <v>Главный судья: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tr">
        <f>Регистрация!A60</f>
        <v>Главный секретарь: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O46:Q46"/>
    <mergeCell ref="A48:C48"/>
    <mergeCell ref="O48:Q48"/>
    <mergeCell ref="C43:F43"/>
    <mergeCell ref="C44:F44"/>
    <mergeCell ref="C45:F45"/>
    <mergeCell ref="K45:M45"/>
    <mergeCell ref="A46:C46"/>
    <mergeCell ref="A40:E40"/>
    <mergeCell ref="I40:K40"/>
    <mergeCell ref="C41:F41"/>
    <mergeCell ref="M41:N41"/>
    <mergeCell ref="C42:F42"/>
    <mergeCell ref="I42:K42"/>
    <mergeCell ref="B36:C36"/>
    <mergeCell ref="B37:E37"/>
    <mergeCell ref="O37:Q37"/>
    <mergeCell ref="B38:C38"/>
    <mergeCell ref="H38:L38"/>
    <mergeCell ref="B32:C32"/>
    <mergeCell ref="B33:E33"/>
    <mergeCell ref="O33:Q33"/>
    <mergeCell ref="B34:C34"/>
    <mergeCell ref="B35:C35"/>
    <mergeCell ref="B28:C28"/>
    <mergeCell ref="B29:E29"/>
    <mergeCell ref="O29:Q29"/>
    <mergeCell ref="B30:C30"/>
    <mergeCell ref="B31:C31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",CONCATENATE(VLOOKUP(A21,Регистрация!$B$7:$M$57,3,0)," ",VLOOKUP(A21,Регистрация!$B$7:$M$57,4,0)," ","(",VLOOKUP(A21,Регистрация!$B$7:$M$57,11,0),")"))</f>
        <v>Паршин Федор  (Кожевников М.Н.)</v>
      </c>
      <c r="C21" s="513"/>
      <c r="D21" s="513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",CONCATENATE(VLOOKUP(R21,Регистрация!$B$7:$M$57,3,0)," ",VLOOKUP(R21,Регистрация!$B$7:$M$57,4,0)," ","(",VLOOKUP(R21,Регистрация!$B$7:$M$57,11,0),")"))</f>
        <v>Дёгтев Андрей (Насиров В.М.)</v>
      </c>
      <c r="P21" s="515"/>
      <c r="Q21" s="515" t="e">
        <f>IF(Регистрация!$D$6&lt;P21," ",CONCATENATE(VLOOKUP(P21,Регистрация!$B$7:$M$57,3,0)," ",VLOOKUP(P21,Регистрация!$B$7:$M$57,4,0)," ","(",VLOOKUP(P21,Регистрация!$B$7:$M$57,11,0),")"))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12"/>
      <c r="C29" s="51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15" t="str">
        <f>IF(Регистрация!$D$6&lt;R29," ",CONCATENATE(VLOOKUP(R29,Регистрация!$B$7:$M$57,3,0)," ",VLOOKUP(R29,Регистрация!$B$7:$M$57,4,0)," ","(",VLOOKUP(R29,Регистрация!$B$7:$M$57,11,0),")"))</f>
        <v>Колчин Глеб (Сорокин В.Г.)</v>
      </c>
      <c r="P29" s="515"/>
      <c r="Q29" s="515" t="e">
        <f>IF(Регистрация!$D$6&lt;P29," ",CONCATENATE(VLOOKUP(P29,Регистрация!$B$7:$M$57,3,0)," ",VLOOKUP(P29,Регистрация!$B$7:$M$57,4,0)," ","(",VLOOKUP(P29,Регистрация!$B$7:$M$57,11,0),")"))</f>
        <v>#N/A</v>
      </c>
      <c r="R29" s="239">
        <v>12</v>
      </c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A48:C48"/>
    <mergeCell ref="O48:Q48"/>
    <mergeCell ref="C43:F43"/>
    <mergeCell ref="C44:F44"/>
    <mergeCell ref="C45:F45"/>
    <mergeCell ref="A46:C46"/>
    <mergeCell ref="O46:Q46"/>
    <mergeCell ref="A40:E40"/>
    <mergeCell ref="I40:K40"/>
    <mergeCell ref="C41:F41"/>
    <mergeCell ref="M41:N41"/>
    <mergeCell ref="C42:F42"/>
    <mergeCell ref="I42:K42"/>
    <mergeCell ref="B36:C36"/>
    <mergeCell ref="B37:E37"/>
    <mergeCell ref="O37:Q37"/>
    <mergeCell ref="B38:C38"/>
    <mergeCell ref="H38:L38"/>
    <mergeCell ref="B32:C32"/>
    <mergeCell ref="B33:E33"/>
    <mergeCell ref="O33:Q33"/>
    <mergeCell ref="B34:C34"/>
    <mergeCell ref="B35:C35"/>
    <mergeCell ref="B28:C28"/>
    <mergeCell ref="B29:C29"/>
    <mergeCell ref="O29:Q29"/>
    <mergeCell ref="B30:C30"/>
    <mergeCell ref="B31:C31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89"/>
      <c r="C10" s="489"/>
      <c r="D10" s="489"/>
      <c r="E10" s="48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88"/>
      <c r="C11" s="488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89"/>
      <c r="C13" s="489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89"/>
      <c r="C15" s="489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0" t="str">
        <f>IF(Регистрация!$D$6&lt;A18," ",CONCATENATE(VLOOKUP(A18,Регистрация!$B$7:$M$57,3,0)," ",VLOOKUP(A18,Регистрация!$B$7:$M$57,4,0)," ","(",VLOOKUP(A18,Регистрация!$B$7:$M$57,11,0),")"))</f>
        <v>Мешков Дмитрий (Гусев А.А.)</v>
      </c>
      <c r="C18" s="490"/>
      <c r="D18" s="490"/>
      <c r="E18" s="490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0" t="str">
        <f>IF(Регистрация!$D$6&lt;A22," ",CONCATENATE(VLOOKUP(A22,Регистрация!$B$7:$M$57,3,0)," ",VLOOKUP(A22,Регистрация!$B$7:$M$57,4,0)," ","(",VLOOKUP(A22,Регистрация!$B$7:$M$57,11,0),")"))</f>
        <v>Резаев Алексей (Запорожцев В.А.)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/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/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/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5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5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39:C39"/>
    <mergeCell ref="C32:E32"/>
    <mergeCell ref="C33:E33"/>
    <mergeCell ref="C34:E34"/>
    <mergeCell ref="C35:E35"/>
    <mergeCell ref="A37:C37"/>
    <mergeCell ref="B22:E22"/>
    <mergeCell ref="B23:C23"/>
    <mergeCell ref="F24:I24"/>
    <mergeCell ref="B30:E30"/>
    <mergeCell ref="C31:E31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12"/>
      <c r="C20" s="51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3" t="str">
        <f>IF(Регистрация!$D$6&lt;A21," ",CONCATENATE(VLOOKUP(A21,Регистрация!$B$7:$M$57,3,0)," ",VLOOKUP(A21,Регистрация!$B$7:$M$57,4,0)," ","(",VLOOKUP(A21,Регистрация!$B$7:$M$57,11,0),")"))</f>
        <v>Паршин Федор  (Кожевников М.Н.)</v>
      </c>
      <c r="C21" s="513"/>
      <c r="D21" s="513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13"/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",CONCATENATE(VLOOKUP(R21,Регистрация!$B$7:$M$57,3,0)," ",VLOOKUP(R21,Регистрация!$B$7:$M$57,4,0)," ","(",VLOOKUP(R21,Регистрация!$B$7:$M$57,11,0),")"))</f>
        <v>Дёгтев Андрей (Насиров В.М.)</v>
      </c>
      <c r="P21" s="515"/>
      <c r="Q21" s="515" t="e">
        <f>IF(Регистрация!$D$6&lt;P21," ",CONCATENATE(VLOOKUP(P21,Регистрация!$B$7:$M$57,3,0)," ",VLOOKUP(P21,Регистрация!$B$7:$M$57,4,0)," ","(",VLOOKUP(P21,Регистрация!$B$7:$M$57,11,0),")"))</f>
        <v>#N/A</v>
      </c>
      <c r="R21" s="239">
        <v>14</v>
      </c>
    </row>
    <row r="22" spans="1:18" ht="11.25" customHeight="1">
      <c r="A22" s="233"/>
      <c r="B22" s="512"/>
      <c r="C22" s="51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24"/>
      <c r="C34" s="524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7:E37"/>
    <mergeCell ref="O37:Q37"/>
    <mergeCell ref="B38:C38"/>
    <mergeCell ref="H38:L38"/>
    <mergeCell ref="A40:E40"/>
    <mergeCell ref="I40:K40"/>
    <mergeCell ref="B33:E33"/>
    <mergeCell ref="O33:Q33"/>
    <mergeCell ref="B34:C34"/>
    <mergeCell ref="B35:C35"/>
    <mergeCell ref="B36:C36"/>
    <mergeCell ref="B28:C28"/>
    <mergeCell ref="B29:C29"/>
    <mergeCell ref="B30:C30"/>
    <mergeCell ref="B31:C31"/>
    <mergeCell ref="B32:C32"/>
    <mergeCell ref="B24:C24"/>
    <mergeCell ref="B25:E25"/>
    <mergeCell ref="O25:Q25"/>
    <mergeCell ref="B26:C26"/>
    <mergeCell ref="B27:C27"/>
    <mergeCell ref="B20:C20"/>
    <mergeCell ref="B21:E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15" t="str">
        <f>IF(Регистрация!$D$6&lt;R21," ",CONCATENATE(VLOOKUP(R21,Регистрация!$B$7:$M$57,3,0)," ",VLOOKUP(R21,Регистрация!$B$7:$M$57,4,0)," ","(",VLOOKUP(R21,Регистрация!$B$7:$M$57,11,0),")"))</f>
        <v>Дёгтев Андрей (Насиров В.М.)</v>
      </c>
      <c r="P21" s="515"/>
      <c r="Q21" s="515" t="e">
        <f>IF(Регистрация!$D$6&lt;P21," ",CONCATENATE(VLOOKUP(P21,Регистрация!$B$7:$M$57,3,0)," ",VLOOKUP(P21,Регистрация!$B$7:$M$57,4,0)," ","(",VLOOKUP(P21,Регистрация!$B$7:$M$57,11,0),")"))</f>
        <v>#N/A</v>
      </c>
      <c r="R21" s="239">
        <v>14</v>
      </c>
    </row>
    <row r="22" spans="1:18" ht="11.25" customHeight="1">
      <c r="A22" s="247">
        <v>21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Жиримес Артем (Насиров В.М.)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Евстигнеев Егор (Гусев А.А.)</v>
      </c>
      <c r="R28" s="239">
        <v>8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",CONCATENATE(VLOOKUP(P29,Регистрация!$B$7:$M$57,3,0)," ",VLOOKUP(P29,Регистрация!$B$7:$M$57,4,0)))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Антонян Максим (Хайдуков А.В)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Колчин Глеб (Сорокин В.Г.)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12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7:E37"/>
    <mergeCell ref="O37:Q37"/>
    <mergeCell ref="B38:C38"/>
    <mergeCell ref="H38:L38"/>
    <mergeCell ref="A40:E40"/>
    <mergeCell ref="I40:K40"/>
    <mergeCell ref="B33:E33"/>
    <mergeCell ref="O33:Q33"/>
    <mergeCell ref="B34:C34"/>
    <mergeCell ref="B35:C35"/>
    <mergeCell ref="B36:C36"/>
    <mergeCell ref="B28:C28"/>
    <mergeCell ref="B29:C29"/>
    <mergeCell ref="B30:C30"/>
    <mergeCell ref="B31:C31"/>
    <mergeCell ref="B32:C32"/>
    <mergeCell ref="B24:C24"/>
    <mergeCell ref="B25:E25"/>
    <mergeCell ref="O25:Q25"/>
    <mergeCell ref="B26:C26"/>
    <mergeCell ref="B27:C27"/>
    <mergeCell ref="B20:C20"/>
    <mergeCell ref="B21:C21"/>
    <mergeCell ref="O21:Q21"/>
    <mergeCell ref="B22:C22"/>
    <mergeCell ref="B23:C23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12"/>
      <c r="C36" s="51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3" t="str">
        <f>IF(Регистрация!$D$6&lt;A37," ",CONCATENATE(VLOOKUP(A37,Регистрация!$B$7:$M$57,3,0)," ",VLOOKUP(A37,Регистрация!$B$7:$M$57,4,0)," ","(",VLOOKUP(A37,Регистрация!$B$7:$M$57,11,0),")"))</f>
        <v>Колесников  Марк  (Глущак А.А. 
Федоров Ю.А)</v>
      </c>
      <c r="C37" s="513"/>
      <c r="D37" s="513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13"/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33"/>
      <c r="B38" s="512"/>
      <c r="C38" s="512"/>
      <c r="D38" s="227"/>
      <c r="E38" s="263"/>
      <c r="F38" s="268"/>
      <c r="G38" s="268"/>
      <c r="H38" s="517" t="s">
        <v>23</v>
      </c>
      <c r="I38" s="517"/>
      <c r="J38" s="517"/>
      <c r="K38" s="517"/>
      <c r="L38" s="517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4" t="str">
        <f>IF(H40=0," ",CONCATENATE(VLOOKUP(H40,Регистрация!$B$7:$M$57,3,0)," ",VLOOKUP(H40,Регистрация!$B$7:$M$57,4,0)))</f>
        <v xml:space="preserve"> </v>
      </c>
      <c r="J40" s="514" t="e">
        <f>IF(I40=0," ",CONCATENATE(VLOOKUP(I40,Регистрация!$B$7:$M$57,3,0)," ",VLOOKUP(I40,Регистрация!$B$7:$M$57,4,0)))</f>
        <v>#N/A</v>
      </c>
      <c r="K40" s="514" t="e">
        <f>IF(J40=0," ",CONCATENATE(VLOOKUP(J40,Регистрация!$B$7:$M$57,3,0)," ",VLOOKUP(J40,Регистрация!$B$7:$M$57,4,0)))</f>
        <v>#N/A</v>
      </c>
    </row>
    <row r="41" spans="1:18" ht="12" customHeight="1">
      <c r="A41" s="270"/>
      <c r="B41" s="271" t="s">
        <v>25</v>
      </c>
      <c r="C41" s="522" t="s">
        <v>21</v>
      </c>
      <c r="D41" s="522"/>
      <c r="E41" s="522"/>
      <c r="F41" s="522"/>
      <c r="H41" s="238"/>
      <c r="I41" s="272"/>
      <c r="J41" s="273"/>
      <c r="K41" s="273"/>
      <c r="L41" s="239"/>
      <c r="M41" s="520" t="str">
        <f>IF(L41=0," ",CONCATENATE(VLOOKUP(L41,Регистрация!$B$7:$M$57,3,0)," ",VLOOKUP(L41,Регистрация!$B$7:$M$57,4,0)))</f>
        <v xml:space="preserve"> </v>
      </c>
      <c r="N41" s="520"/>
    </row>
    <row r="42" spans="1:18" ht="12" customHeight="1">
      <c r="A42" s="274"/>
      <c r="B42" s="275">
        <v>1</v>
      </c>
      <c r="C42" s="513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13"/>
      <c r="E42" s="513"/>
      <c r="F42" s="513"/>
      <c r="G42" s="234"/>
      <c r="H42" s="239"/>
      <c r="I42" s="514" t="str">
        <f>IF(H42=0," ",CONCATENATE(VLOOKUP(H42,Регистрация!$B$7:$M$57,3,0)," ",VLOOKUP(H42,Регистрация!$B$7:$M$57,4,0)))</f>
        <v xml:space="preserve"> </v>
      </c>
      <c r="J42" s="514" t="e">
        <f>IF(I42=0," ",CONCATENATE(VLOOKUP(I42,Регистрация!$B$7:$M$57,3,0)," ",VLOOKUP(I42,Регистрация!$B$7:$M$57,4,0)))</f>
        <v>#N/A</v>
      </c>
      <c r="K42" s="514" t="e">
        <f>IF(J42=0," ",CONCATENATE(VLOOKUP(J42,Регистрация!$B$7:$M$57,3,0)," ",VLOOKUP(J42,Регистрация!$B$7:$M$57,4,0)))</f>
        <v>#N/A</v>
      </c>
    </row>
    <row r="43" spans="1:18" ht="12" customHeight="1">
      <c r="A43" s="274"/>
      <c r="B43" s="275">
        <v>2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23.25" customHeight="1">
      <c r="A46" s="521" t="s">
        <v>26</v>
      </c>
      <c r="B46" s="521"/>
      <c r="C46" s="521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21" t="str">
        <f>Регистрация!L58</f>
        <v>Чириков Д.Ю.</v>
      </c>
      <c r="P46" s="521"/>
      <c r="Q46" s="521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21" t="s">
        <v>27</v>
      </c>
      <c r="B48" s="521"/>
      <c r="C48" s="521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21" t="str">
        <f>Регистрация!L60</f>
        <v>Неряхина П.А.</v>
      </c>
      <c r="P48" s="521"/>
      <c r="Q48" s="521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A46:C46"/>
    <mergeCell ref="O46:Q46"/>
    <mergeCell ref="A48:C48"/>
    <mergeCell ref="O48:Q48"/>
    <mergeCell ref="M41:N41"/>
    <mergeCell ref="C42:F42"/>
    <mergeCell ref="I42:K42"/>
    <mergeCell ref="C43:F43"/>
    <mergeCell ref="C44:F44"/>
    <mergeCell ref="B38:C38"/>
    <mergeCell ref="H38:L38"/>
    <mergeCell ref="A40:E40"/>
    <mergeCell ref="I40:K40"/>
    <mergeCell ref="C41:F41"/>
    <mergeCell ref="O33:Q33"/>
    <mergeCell ref="B34:C34"/>
    <mergeCell ref="B35:C35"/>
    <mergeCell ref="B36:C36"/>
    <mergeCell ref="B37:E37"/>
    <mergeCell ref="O37:Q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",CONCATENATE(VLOOKUP(N11,Регистрация!$B$7:$M$57,3,0)," ",VLOOKUP(N11,Регистрация!$B$7:$M$57,4,0)))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IF(L15=0," ",CONCATENATE(VLOOKUP(L15,Регистрация!$B$7:$M$57,3,0)," ",VLOOKUP(L15,Регистрация!$B$7:$M$57,4,0)))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",CONCATENATE(VLOOKUP(N19,Регистрация!$B$7:$M$57,3,0)," ",VLOOKUP(N19,Регистрация!$B$7:$M$57,4,0)))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",CONCATENATE(VLOOKUP(P21,Регистрация!$B$7:$M$57,3,0)," ",VLOOKUP(P21,Регистрация!$B$7:$M$57,4,0)))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IF(L23=0," ",CONCATENATE(VLOOKUP(L23,Регистрация!$B$7:$M$57,3,0)," ",VLOOKUP(L23,Регистрация!$B$7:$M$57,4,0)))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",CONCATENATE(VLOOKUP(N27,Регистрация!$B$7:$M$57,3,0)," ",VLOOKUP(N27,Регистрация!$B$7:$M$57,4,0)))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",CONCATENATE(VLOOKUP(P29,Регистрация!$B$7:$M$57,3,0)," ",VLOOKUP(P29,Регистрация!$B$7:$M$57,4,0)))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IF(L31=0," ",CONCATENATE(VLOOKUP(L31,Регистрация!$B$7:$M$57,3,0)," ",VLOOKUP(L31,Регистрация!$B$7:$M$57,4,0)))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",CONCATENATE(VLOOKUP(N35,Регистрация!$B$7:$M$57,3,0)," ",VLOOKUP(N35,Регистрация!$B$7:$M$57,4,0)))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515" t="str">
        <f>IF(Регистрация!$D$6&lt;R37," ",CONCATENATE(VLOOKUP(R37,Регистрация!$B$7:$M$57,3,0)," ",VLOOKUP(R37,Регистрация!$B$7:$M$57,4,0)," ","(",VLOOKUP(R37,Регистрация!$B$7:$M$57,11,0),")"))</f>
        <v xml:space="preserve"> </v>
      </c>
      <c r="P37" s="515"/>
      <c r="Q37" s="515" t="e">
        <f>IF(Регистрация!$D$6&lt;P37," ",CONCATENATE(VLOOKUP(P37,Регистрация!$B$7:$M$57,3,0)," ",VLOOKUP(P37,Регистрация!$B$7:$M$57,4,0)," ","(",VLOOKUP(P37,Регистрация!$B$7:$M$57,11,0),")"))</f>
        <v>#N/A</v>
      </c>
      <c r="R37" s="239">
        <v>16</v>
      </c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37"/>
      <c r="R38" s="238"/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O37:Q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>
        <v>13</v>
      </c>
      <c r="I9" s="514" t="str">
        <f>IF(H9=0," ",CONCATENATE(VLOOKUP(H9,Регистрация!$B$7:$M$57,3,0)," ",VLOOKUP(H9,Регистрация!$B$7:$M$57,4,0)))</f>
        <v xml:space="preserve">Паршин Федор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>
        <v>1</v>
      </c>
      <c r="G11" s="245" t="str">
        <f>IF(F11=0," ",CONCATENATE(VLOOKUP(F11,Регистрация!$B$7:$M$57,3,0)," ",VLOOKUP(F11,Регистрация!$B$7:$M$57,4,0)))</f>
        <v>Мешков Дмитрий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>
        <v>17</v>
      </c>
      <c r="E13" s="245" t="e">
        <f>IF(D13=0," ",CONCATENATE(VLOOKUP(D13,Регистрация!$B$7:$M$57,3,0)," ",VLOOKUP(D13,Регистрация!$B$7:$M$57,4,0)))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>
        <v>13</v>
      </c>
      <c r="I15" s="245" t="str">
        <f>IF(H15=0," ",CONCATENATE(VLOOKUP(H15,Регистрация!$B$7:$M$57,3,0)," ",VLOOKUP(H15,Регистрация!$B$7:$M$57,4,0)))</f>
        <v xml:space="preserve">Паршин Федор 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12"/>
      <c r="C16" s="51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3" t="str">
        <f>IF(Регистрация!$D$6&lt;A17," ",CONCATENATE(VLOOKUP(A17,Регистрация!$B$7:$M$57,3,0)," ",VLOOKUP(A17,Регистрация!$B$7:$M$57,4,0)," ","(",VLOOKUP(A17,Регистрация!$B$7:$M$57,11,0),")"))</f>
        <v>Пилипенко Иван (Сорокин В.Г.)</v>
      </c>
      <c r="C17" s="513"/>
      <c r="D17" s="513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13"/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8"/>
      <c r="B18" s="512"/>
      <c r="C18" s="51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>
        <v>13</v>
      </c>
      <c r="G19" s="245" t="str">
        <f>IF(F19=0," ",CONCATENATE(VLOOKUP(F19,Регистрация!$B$7:$M$57,3,0)," ",VLOOKUP(F19,Регистрация!$B$7:$M$57,4,0)))</f>
        <v xml:space="preserve">Паршин Федор 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>
        <v>13</v>
      </c>
      <c r="E21" s="245" t="str">
        <f>IF(D21=0," ",CONCATENATE(VLOOKUP(D21,Регистрация!$B$7:$M$57,3,0)," ",VLOOKUP(D21,Регистрация!$B$7:$M$57,4,0)))</f>
        <v xml:space="preserve">Паршин Федор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>
        <v>13</v>
      </c>
      <c r="I23" s="245" t="str">
        <f>IF(H23=0," ",CONCATENATE(VLOOKUP(H23,Регистрация!$B$7:$M$57,3,0)," ",VLOOKUP(H23,Регистрация!$B$7:$M$57,4,0)))</f>
        <v xml:space="preserve">Паршин Федор 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>
        <v>11</v>
      </c>
      <c r="G27" s="245" t="str">
        <f>IF(F27=0," ",CONCATENATE(VLOOKUP(F27,Регистрация!$B$7:$M$57,3,0)," ",VLOOKUP(F27,Регистрация!$B$7:$M$57,4,0)))</f>
        <v>Антонян Максим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>
        <v>11</v>
      </c>
      <c r="E29" s="245" t="str">
        <f>IF(D29=0," ",CONCATENATE(VLOOKUP(D29,Регистрация!$B$7:$M$57,3,0)," ",VLOOKUP(D29,Регистрация!$B$7:$M$57,4,0)))</f>
        <v>Антонян Максим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>
        <v>11</v>
      </c>
      <c r="I31" s="245" t="str">
        <f>IF(H31=0," ",CONCATENATE(VLOOKUP(H31,Регистрация!$B$7:$M$57,3,0)," ",VLOOKUP(H31,Регистрация!$B$7:$M$57,4,0)))</f>
        <v>Антонян Максим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>
        <v>23</v>
      </c>
      <c r="G35" s="245" t="e">
        <f>IF(F35=0," ",CONCATENATE(VLOOKUP(F35,Регистрация!$B$7:$M$57,3,0)," ",VLOOKUP(F35,Регистрация!$B$7:$M$57,4,0)))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>
        <v>23</v>
      </c>
      <c r="E37" s="245" t="e">
        <f>IF(D37=0," ",CONCATENATE(VLOOKUP(D37,Регистрация!$B$7:$M$57,3,0)," ",VLOOKUP(D37,Регистрация!$B$7:$M$57,4,0)))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4" t="e">
        <f>IF(H41=0," ",CONCATENATE(VLOOKUP(H41,Регистрация!$B$7:$M$57,3,0)," ",VLOOKUP(H41,Регистрация!$B$7:$M$57,4,0)))</f>
        <v>#N/A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>
        <v>22</v>
      </c>
      <c r="M42" s="520" t="e">
        <f>IF(L42=0," ",CONCATENATE(VLOOKUP(L42,Регистрация!$B$7:$M$57,3,0)," ",VLOOKUP(L42,Регистрация!$B$7:$M$57,4,0)))</f>
        <v>#N/A</v>
      </c>
      <c r="N42" s="520"/>
    </row>
    <row r="43" spans="1:18" ht="12" customHeight="1">
      <c r="A43" s="274">
        <v>13</v>
      </c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>Паршин Федор  Андреевич (Кожевников М.Н.)</v>
      </c>
      <c r="D43" s="513"/>
      <c r="E43" s="513"/>
      <c r="F43" s="513"/>
      <c r="G43" s="234"/>
      <c r="H43" s="239">
        <v>8</v>
      </c>
      <c r="I43" s="514" t="s">
        <v>32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>
        <v>11</v>
      </c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>Антонян Максим Каренович (Хайдуков А.В)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3" t="e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>#N/A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>Чепуренков Егор Кириллович (Собиров Б.И.)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E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15" t="str">
        <f>IF(Регистрация!$D$6&lt;R17," ",CONCATENATE(VLOOKUP(R17,Регистрация!$B$7:$M$57,3,0)," ",VLOOKUP(R17,Регистрация!$B$7:$M$57,4,0)," ","(",VLOOKUP(R17,Регистрация!$B$7:$M$57,11,0),")"))</f>
        <v>Петров Глеб (Быкова И.К. 
Федоров Ю.А)</v>
      </c>
      <c r="P17" s="515"/>
      <c r="Q17" s="515" t="e">
        <f>IF(Регистрация!$D$6&lt;P17," ",CONCATENATE(VLOOKUP(P17,Регистрация!$B$7:$M$57,3,0)," ",VLOOKUP(P17,Регистрация!$B$7:$M$57,4,0)," ","(",VLOOKUP(P17,Регистрация!$B$7:$M$57,11,0),")"))</f>
        <v>#N/A</v>
      </c>
      <c r="R17" s="239">
        <v>6</v>
      </c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22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B38:C38"/>
    <mergeCell ref="H38:L38"/>
    <mergeCell ref="B39:C39"/>
    <mergeCell ref="H39:L39"/>
    <mergeCell ref="A41:E41"/>
    <mergeCell ref="I41:K41"/>
    <mergeCell ref="O33:Q33"/>
    <mergeCell ref="B34:C34"/>
    <mergeCell ref="B35:C35"/>
    <mergeCell ref="B36:C36"/>
    <mergeCell ref="B37:C37"/>
    <mergeCell ref="B29:C29"/>
    <mergeCell ref="B30:C30"/>
    <mergeCell ref="B31:C31"/>
    <mergeCell ref="B32:C32"/>
    <mergeCell ref="B33:E33"/>
    <mergeCell ref="B25:E25"/>
    <mergeCell ref="O25:Q25"/>
    <mergeCell ref="B26:C26"/>
    <mergeCell ref="B27:C27"/>
    <mergeCell ref="B28:C28"/>
    <mergeCell ref="B20:C20"/>
    <mergeCell ref="B21:C21"/>
    <mergeCell ref="B22:C22"/>
    <mergeCell ref="B23:C23"/>
    <mergeCell ref="B24:C24"/>
    <mergeCell ref="B16:C16"/>
    <mergeCell ref="B17:C17"/>
    <mergeCell ref="O17:Q17"/>
    <mergeCell ref="B18:C18"/>
    <mergeCell ref="B19:C19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",CONCATENATE(VLOOKUP(N17,Регистрация!$B$7:$M$57,3,0)," ",VLOOKUP(N17,Регистрация!$B$7:$M$57,4,0)))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12"/>
      <c r="C24" s="51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3" t="str">
        <f>IF(Регистрация!$D$6&lt;A25," ",CONCATENATE(VLOOKUP(A25,Регистрация!$B$7:$M$57,3,0)," ",VLOOKUP(A25,Регистрация!$B$7:$M$57,4,0)," ","(",VLOOKUP(A25,Регистрация!$B$7:$M$57,11,0),")"))</f>
        <v>Найфонов Константин (Попкова А.В., Высоколов Е.А.)</v>
      </c>
      <c r="C25" s="513"/>
      <c r="D25" s="513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13"/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33"/>
      <c r="B26" s="512"/>
      <c r="C26" s="51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1.25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1.25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1.25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H38:L38"/>
    <mergeCell ref="B39:C39"/>
    <mergeCell ref="H39:L39"/>
    <mergeCell ref="A41:E41"/>
    <mergeCell ref="I41:K41"/>
    <mergeCell ref="B34:C34"/>
    <mergeCell ref="B35:C35"/>
    <mergeCell ref="B36:C36"/>
    <mergeCell ref="B37:C37"/>
    <mergeCell ref="B38:C38"/>
    <mergeCell ref="B30:C30"/>
    <mergeCell ref="B31:C31"/>
    <mergeCell ref="B32:C32"/>
    <mergeCell ref="B33:E33"/>
    <mergeCell ref="O33:Q33"/>
    <mergeCell ref="O25:Q25"/>
    <mergeCell ref="B26:C26"/>
    <mergeCell ref="B27:C27"/>
    <mergeCell ref="B28:C28"/>
    <mergeCell ref="B29:C29"/>
    <mergeCell ref="B21:C21"/>
    <mergeCell ref="B22:C22"/>
    <mergeCell ref="B23:C23"/>
    <mergeCell ref="B24:C24"/>
    <mergeCell ref="B25:E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IF(J15=0," ",CONCATENATE(VLOOKUP(J15,Регистрация!$B$7:$M$57,3,0)," ",VLOOKUP(J15,Регистрация!$B$7:$M$57,4,0)))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",CONCATENATE(VLOOKUP(D25,Регистрация!$B$7:$M$57,3,0)," ",VLOOKUP(D25,Регистрация!$B$7:$M$57,4,0)))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15" t="str">
        <f>IF(Регистрация!$D$6&lt;R25," ",CONCATENATE(VLOOKUP(R25,Регистрация!$B$7:$M$57,3,0)," ",VLOOKUP(R25,Регистрация!$B$7:$M$57,4,0)," ","(",VLOOKUP(R25,Регистрация!$B$7:$M$57,11,0),")"))</f>
        <v>Чепуренков Егор (Собиров Б.И.)</v>
      </c>
      <c r="P25" s="515"/>
      <c r="Q25" s="515" t="e">
        <f>IF(Регистрация!$D$6&lt;P25," ",CONCATENATE(VLOOKUP(P25,Регистрация!$B$7:$M$57,3,0)," ",VLOOKUP(P25,Регистрация!$B$7:$M$57,4,0)," ","(",VLOOKUP(P25,Регистрация!$B$7:$M$57,11,0),")"))</f>
        <v>#N/A</v>
      </c>
      <c r="R25" s="239">
        <v>4</v>
      </c>
    </row>
    <row r="26" spans="1:18" ht="11.25" customHeight="1">
      <c r="A26" s="247">
        <v>27</v>
      </c>
      <c r="B26" s="513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IF(J31=0," ",CONCATENATE(VLOOKUP(J31,Регистрация!$B$7:$M$57,3,0)," ",VLOOKUP(J31,Регистрация!$B$7:$M$57,4,0)))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C45:F45"/>
    <mergeCell ref="C46:F46"/>
    <mergeCell ref="A47:C47"/>
    <mergeCell ref="O47:Q47"/>
    <mergeCell ref="A49:C49"/>
    <mergeCell ref="O49:Q49"/>
    <mergeCell ref="C42:F42"/>
    <mergeCell ref="M42:N42"/>
    <mergeCell ref="C43:F43"/>
    <mergeCell ref="I43:K43"/>
    <mergeCell ref="C44:F44"/>
    <mergeCell ref="H38:L38"/>
    <mergeCell ref="B39:C39"/>
    <mergeCell ref="H39:L39"/>
    <mergeCell ref="A41:E41"/>
    <mergeCell ref="I41:K41"/>
    <mergeCell ref="B34:C34"/>
    <mergeCell ref="B35:C35"/>
    <mergeCell ref="B36:C36"/>
    <mergeCell ref="B37:C37"/>
    <mergeCell ref="B38:C38"/>
    <mergeCell ref="B30:C30"/>
    <mergeCell ref="B31:C31"/>
    <mergeCell ref="B32:C32"/>
    <mergeCell ref="B33:E33"/>
    <mergeCell ref="O33:Q33"/>
    <mergeCell ref="O25:Q25"/>
    <mergeCell ref="B26:C26"/>
    <mergeCell ref="B27:C27"/>
    <mergeCell ref="B28:C28"/>
    <mergeCell ref="B29:C29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 t="s">
        <v>24</v>
      </c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IF(J15=0," ",CONCATENATE(VLOOKUP(J15,Регистрация!$B$7:$M$57,3,0)," ",VLOOKUP(J15,Регистрация!$B$7:$M$57,4,0)))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",CONCATENATE(VLOOKUP(N17,Регистрация!$B$7:$M$57,3,0)," ",VLOOKUP(N17,Регистрация!$B$7:$M$57,4,0)))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",CONCATENATE(VLOOKUP(R24,Регистрация!$B$7:$M$57,3,0)," ",VLOOKUP(R24,Регистрация!$B$7:$M$57,4,0)," ","(",VLOOKUP(R24,Регистрация!$B$7:$M$57,11,0),")"))</f>
        <v>Чепуренков Егор (Собиров Б.И.)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",CONCATENATE(VLOOKUP(D25,Регистрация!$B$7:$M$57,3,0)," ",VLOOKUP(D25,Регистрация!$B$7:$M$57,4,0)))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",CONCATENATE(VLOOKUP(N25,Регистрация!$B$7:$M$57,3,0)," ",VLOOKUP(N25,Регистрация!$B$7:$M$57,4,0)))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3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",CONCATENATE(VLOOKUP(R26,Регистрация!$B$7:$M$57,3,0)," ",VLOOKUP(R26,Регистрация!$B$7:$M$57,4,0)," ","(",VLOOKUP(R26,Регистрация!$B$7:$M$57,11,0),")"))</f>
        <v xml:space="preserve"> </v>
      </c>
      <c r="R26" s="239">
        <v>28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IF(J31=0," ",CONCATENATE(VLOOKUP(J31,Регистрация!$B$7:$M$57,3,0)," ",VLOOKUP(J31,Регистрация!$B$7:$M$57,4,0)))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12"/>
      <c r="C32" s="51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3" t="str">
        <f>IF(Регистрация!$D$6&lt;A33," ",CONCATENATE(VLOOKUP(A33,Регистрация!$B$7:$M$57,3,0)," ",VLOOKUP(A33,Регистрация!$B$7:$M$57,4,0)," ","(",VLOOKUP(A33,Регистрация!$B$7:$M$57,11,0),")"))</f>
        <v>Жиримес Артем (Насиров В.М.)</v>
      </c>
      <c r="C33" s="513"/>
      <c r="D33" s="513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13"/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8"/>
      <c r="B34" s="512"/>
      <c r="C34" s="51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24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C46:F46"/>
    <mergeCell ref="A47:C47"/>
    <mergeCell ref="O47:Q47"/>
    <mergeCell ref="A49:C49"/>
    <mergeCell ref="O49:Q49"/>
    <mergeCell ref="M42:N42"/>
    <mergeCell ref="C43:F43"/>
    <mergeCell ref="I43:K43"/>
    <mergeCell ref="C44:F44"/>
    <mergeCell ref="C45:F45"/>
    <mergeCell ref="B39:C39"/>
    <mergeCell ref="H39:L39"/>
    <mergeCell ref="A41:E41"/>
    <mergeCell ref="I41:K41"/>
    <mergeCell ref="C42:F42"/>
    <mergeCell ref="B35:C35"/>
    <mergeCell ref="B36:C36"/>
    <mergeCell ref="B37:C37"/>
    <mergeCell ref="B38:C38"/>
    <mergeCell ref="H38:L38"/>
    <mergeCell ref="B31:C31"/>
    <mergeCell ref="B32:C32"/>
    <mergeCell ref="B33:E33"/>
    <mergeCell ref="O33:Q33"/>
    <mergeCell ref="B34:C34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IF(J15=0," ",CONCATENATE(VLOOKUP(J15,Регистрация!$B$7:$M$57,3,0)," ",VLOOKUP(J15,Регистрация!$B$7:$M$57,4,0)))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",CONCATENATE(VLOOKUP(N17,Регистрация!$B$7:$M$57,3,0)," ",VLOOKUP(N17,Регистрация!$B$7:$M$57,4,0)))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",CONCATENATE(VLOOKUP(R24,Регистрация!$B$7:$M$57,3,0)," ",VLOOKUP(R24,Регистрация!$B$7:$M$57,4,0)," ","(",VLOOKUP(R24,Регистрация!$B$7:$M$57,11,0),")"))</f>
        <v>Чепуренков Егор (Собиров Б.И.)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",CONCATENATE(VLOOKUP(D25,Регистрация!$B$7:$M$57,3,0)," ",VLOOKUP(D25,Регистрация!$B$7:$M$57,4,0)))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",CONCATENATE(VLOOKUP(N25,Регистрация!$B$7:$M$57,3,0)," ",VLOOKUP(N25,Регистрация!$B$7:$M$57,4,0)))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3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",CONCATENATE(VLOOKUP(R26,Регистрация!$B$7:$M$57,3,0)," ",VLOOKUP(R26,Регистрация!$B$7:$M$57,4,0)," ","(",VLOOKUP(R26,Регистрация!$B$7:$M$57,11,0),")"))</f>
        <v xml:space="preserve"> </v>
      </c>
      <c r="R26" s="239">
        <v>20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24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IF(J31=0," ",CONCATENATE(VLOOKUP(J31,Регистрация!$B$7:$M$57,3,0)," ",VLOOKUP(J31,Регистрация!$B$7:$M$57,4,0)))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",CONCATENATE(VLOOKUP(A32,Регистрация!$B$7:$M$57,3,0)," ",VLOOKUP(A32,Регистрация!$B$7:$M$57,4,0)," ","(",VLOOKUP(A32,Регистрация!$B$7:$M$57,11,0),")"))</f>
        <v>Жиримес Артем (Насиров В.М.)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",CONCATENATE(VLOOKUP(D33,Регистрация!$B$7:$M$57,3,0)," ",VLOOKUP(D33,Регистрация!$B$7:$M$57,4,0)))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15" t="str">
        <f>IF(Регистрация!$D$6&lt;R33," ",CONCATENATE(VLOOKUP(R33,Регистрация!$B$7:$M$57,3,0)," ",VLOOKUP(R33,Регистрация!$B$7:$M$57,4,0)," ","(",VLOOKUP(R33,Регистрация!$B$7:$M$57,11,0),")"))</f>
        <v>Евстигнеев Егор (Гусев А.А.)</v>
      </c>
      <c r="P33" s="515"/>
      <c r="Q33" s="515" t="e">
        <f>IF(Регистрация!$D$6&lt;P33," ",CONCATENATE(VLOOKUP(P33,Регистрация!$B$7:$M$57,3,0)," ",VLOOKUP(P33,Регистрация!$B$7:$M$57,4,0)," ","(",VLOOKUP(P33,Регистрация!$B$7:$M$57,11,0),")"))</f>
        <v>#N/A</v>
      </c>
      <c r="R33" s="239">
        <v>8</v>
      </c>
    </row>
    <row r="34" spans="1:18" ht="11.25" customHeight="1">
      <c r="A34" s="239">
        <v>23</v>
      </c>
      <c r="B34" s="513" t="str">
        <f>IF(Регистрация!$D$6&lt;A34," ",CONCATENATE(VLOOKUP(A34,Регистрация!$B$7:$M$57,3,0)," ",VLOOKUP(A34,Регистрация!$B$7:$M$57,4,0)," ","(",VLOOKUP(A34,Регистрация!$B$7:$M$57,11,0),")"))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28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C46:F46"/>
    <mergeCell ref="A47:C47"/>
    <mergeCell ref="O47:Q47"/>
    <mergeCell ref="A49:C49"/>
    <mergeCell ref="O49:Q49"/>
    <mergeCell ref="M42:N42"/>
    <mergeCell ref="C43:F43"/>
    <mergeCell ref="I43:K43"/>
    <mergeCell ref="C44:F44"/>
    <mergeCell ref="C45:F45"/>
    <mergeCell ref="B39:C39"/>
    <mergeCell ref="H39:L39"/>
    <mergeCell ref="A41:E41"/>
    <mergeCell ref="I41:K41"/>
    <mergeCell ref="C42:F42"/>
    <mergeCell ref="B35:C35"/>
    <mergeCell ref="B36:C36"/>
    <mergeCell ref="B37:C37"/>
    <mergeCell ref="B38:C38"/>
    <mergeCell ref="H38:L38"/>
    <mergeCell ref="B31:C31"/>
    <mergeCell ref="B32:C32"/>
    <mergeCell ref="B33:C33"/>
    <mergeCell ref="O33:Q33"/>
    <mergeCell ref="B34:C34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",CONCATENATE(VLOOKUP(A10,Регистрация!$B$7:$M$57,3,0)," ",VLOOKUP(A10,Регистрация!$B$7:$M$57,4,0)," ","(",VLOOKUP(A10,Регистрация!$B$7:$M$57,11,0),")"))</f>
        <v>Мешков Дмитрий (Гусев А.А.)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88"/>
      <c r="C13" s="488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0" t="str">
        <f>IF(Регистрация!$D$6&lt;A14," ",CONCATENATE(VLOOKUP(A14,Регистрация!$B$7:$M$57,3,0)," ",VLOOKUP(A14,Регистрация!$B$7:$M$57,4,0)," ","(",VLOOKUP(A14,Регистрация!$B$7:$M$57,11,0),")"))</f>
        <v>Резаев Алексей (Запорожцев В.А.)</v>
      </c>
      <c r="C14" s="490"/>
      <c r="D14" s="490"/>
      <c r="E14" s="490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88"/>
      <c r="C15" s="488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0" t="str">
        <f>IF(Регистрация!$D$6&lt;A17," ",CONCATENATE(VLOOKUP(A17,Регистрация!$B$7:$M$57,3,0)," ",VLOOKUP(A17,Регистрация!$B$7:$M$57,4,0)," ","(",VLOOKUP(A17,Регистрация!$B$7:$M$57,11,0),")"))</f>
        <v>Мешков Дмитрий (Гусев А.А.)</v>
      </c>
      <c r="C17" s="490"/>
      <c r="D17" s="490"/>
      <c r="E17" s="490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88"/>
      <c r="C18" s="488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",CONCATENATE(VLOOKUP(F19,Регистрация!$B$7:$M$57,3,0)," ",VLOOKUP(F19,Регистрация!$B$7:$M$57,4,0)))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88"/>
      <c r="C20" s="488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0" t="str">
        <f>IF(Регистрация!$D$6&lt;A21," ",CONCATENATE(VLOOKUP(A21,Регистрация!$B$7:$M$57,3,0)," ",VLOOKUP(A21,Регистрация!$B$7:$M$57,4,0)," ","(",VLOOKUP(A21,Регистрация!$B$7:$M$57,11,0),")"))</f>
        <v>Найфонов Константин (Попкова А.В., Высоколов Е.А.)</v>
      </c>
      <c r="C21" s="490"/>
      <c r="D21" s="490"/>
      <c r="E21" s="490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88"/>
      <c r="C23" s="488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0" t="str">
        <f>IF(Регистрация!$D$6&lt;A24," ",CONCATENATE(VLOOKUP(A24,Регистрация!$B$7:$M$57,3,0)," ",VLOOKUP(A24,Регистрация!$B$7:$M$57,4,0)," ","(",VLOOKUP(A24,Регистрация!$B$7:$M$57,11,0),")"))</f>
        <v>Резаев Алексей (Запорожцев В.А.)</v>
      </c>
      <c r="C24" s="490"/>
      <c r="D24" s="490"/>
      <c r="E24" s="490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88"/>
      <c r="C25" s="488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",CONCATENATE(VLOOKUP(F26,Регистрация!$B$7:$M$57,3,0)," ",VLOOKUP(F26,Регистрация!$B$7:$M$57,4,0)))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88"/>
      <c r="C27" s="488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0" t="str">
        <f>IF(Регистрация!$D$6&lt;A28," ",CONCATENATE(VLOOKUP(A28,Регистрация!$B$7:$M$57,3,0)," ",VLOOKUP(A28,Регистрация!$B$7:$M$57,4,0)," ","(",VLOOKUP(A28,Регистрация!$B$7:$M$57,11,0),")"))</f>
        <v>Найфонов Константин (Попкова А.В., Высоколов Е.А.)</v>
      </c>
      <c r="C28" s="490"/>
      <c r="D28" s="490"/>
      <c r="E28" s="490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88"/>
      <c r="C29" s="488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1"/>
      <c r="G30" s="491"/>
      <c r="H30" s="491"/>
      <c r="I30" s="491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2" t="s">
        <v>19</v>
      </c>
      <c r="C36" s="492"/>
      <c r="D36" s="492"/>
      <c r="E36" s="49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3" t="s">
        <v>21</v>
      </c>
      <c r="D37" s="493"/>
      <c r="E37" s="493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5" t="str">
        <f>IF(A38=0," ",CONCATENATE(VLOOKUP(A38,Регистрация!$B$7:$M$57,3,0)," ",VLOOKUP(A38,Регистрация!$B$7:$M$57,4,0)," ",VLOOKUP(A38,Регистрация!$B$7:$M$57,5,0)," ","(",VLOOKUP(A38,Регистрация!$B$7:$M$57,11,0),")"))</f>
        <v xml:space="preserve"> </v>
      </c>
      <c r="D38" s="495"/>
      <c r="E38" s="4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5" t="str">
        <f>IF(A39=0," ",CONCATENATE(VLOOKUP(A39,Регистрация!$B$7:$M$57,3,0)," ",VLOOKUP(A39,Регистрация!$B$7:$M$57,4,0)," ",VLOOKUP(A39,Регистрация!$B$7:$M$57,5,0)," ","(",VLOOKUP(A39,Регистрация!$B$7:$M$57,11,0),")"))</f>
        <v xml:space="preserve"> </v>
      </c>
      <c r="D39" s="495"/>
      <c r="E39" s="495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5" t="str">
        <f>IF(A40=0," ",CONCATENATE(VLOOKUP(A40,Регистрация!$B$7:$M$57,3,0)," ",VLOOKUP(A40,Регистрация!$B$7:$M$57,4,0)," ",VLOOKUP(A40,Регистрация!$B$7:$M$57,5,0)," ","(",VLOOKUP(A40,Регистрация!$B$7:$M$57,11,0),")"))</f>
        <v xml:space="preserve"> </v>
      </c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5" t="str">
        <f>IF(A41=0," ",CONCATENATE(VLOOKUP(A41,Регистрация!$B$7:$M$57,3,0)," ",VLOOKUP(A41,Регистрация!$B$7:$M$57,4,0)," ",VLOOKUP(A41,Регистрация!$B$7:$M$57,5,0)," ","(",VLOOKUP(A41,Регистрация!$B$7:$M$57,11,0),")"))</f>
        <v xml:space="preserve"> </v>
      </c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4" t="s">
        <v>16</v>
      </c>
      <c r="B43" s="494"/>
      <c r="C43" s="494"/>
      <c r="D43" s="133"/>
      <c r="E43" s="133"/>
      <c r="F43" s="133"/>
      <c r="G43" s="33"/>
      <c r="H43" s="134" t="str">
        <f>Регистрация!L58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4" t="s">
        <v>17</v>
      </c>
      <c r="B45" s="494"/>
      <c r="C45" s="494"/>
      <c r="D45" s="133"/>
      <c r="E45" s="133"/>
      <c r="F45" s="133"/>
      <c r="G45" s="33"/>
      <c r="H45" s="134" t="str">
        <f>Регистрация!L60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45:C45"/>
    <mergeCell ref="C38:E38"/>
    <mergeCell ref="C39:E39"/>
    <mergeCell ref="C40:E40"/>
    <mergeCell ref="C41:E41"/>
    <mergeCell ref="A43:C43"/>
    <mergeCell ref="B28:E28"/>
    <mergeCell ref="B29:C29"/>
    <mergeCell ref="F30:I30"/>
    <mergeCell ref="B36:E36"/>
    <mergeCell ref="C37:E37"/>
    <mergeCell ref="B21:E21"/>
    <mergeCell ref="B23:C23"/>
    <mergeCell ref="B24:E24"/>
    <mergeCell ref="B25:C25"/>
    <mergeCell ref="B27:C27"/>
    <mergeCell ref="B14:E14"/>
    <mergeCell ref="B15:C15"/>
    <mergeCell ref="B17:E17"/>
    <mergeCell ref="B18:C18"/>
    <mergeCell ref="B20:C20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515" t="str">
        <f>IF(Регистрация!$D$6&lt;R9," ",CONCATENATE(VLOOKUP(R9,Регистрация!$B$7:$M$57,3,0)," ",VLOOKUP(R9,Регистрация!$B$7:$M$57,4,0)," ","(",VLOOKUP(R9,Регистрация!$B$7:$M$57,11,0),")"))</f>
        <v>Резаев Алексей (Запорожцев В.А.)</v>
      </c>
      <c r="P9" s="515"/>
      <c r="Q9" s="515" t="e">
        <f>IF(Регистрация!$D$6&lt;P9," ",CONCATENATE(VLOOKUP(P9,Регистрация!$B$7:$M$57,3,0)," ",VLOOKUP(P9,Регистрация!$B$7:$M$57,4,0)," ","(",VLOOKUP(P9,Регистрация!$B$7:$M$57,11,0),")"))</f>
        <v>#N/A</v>
      </c>
      <c r="R9" s="239">
        <v>2</v>
      </c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43"/>
      <c r="P10" s="238"/>
      <c r="Q10" s="237"/>
      <c r="R10" s="238"/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IF(J15=0," ",CONCATENATE(VLOOKUP(J15,Регистрация!$B$7:$M$57,3,0)," ",VLOOKUP(J15,Регистрация!$B$7:$M$57,4,0)))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",CONCATENATE(VLOOKUP(N17,Регистрация!$B$7:$M$57,3,0)," ",VLOOKUP(N17,Регистрация!$B$7:$M$57,4,0)))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ht="11.25" customHeight="1">
      <c r="A23" s="233"/>
      <c r="B23" s="512"/>
      <c r="C23" s="512"/>
      <c r="D23" s="233"/>
      <c r="E23" s="254"/>
      <c r="F23" s="233"/>
      <c r="G23" s="260"/>
      <c r="H23" s="247"/>
      <c r="I23" s="245" t="str">
        <f>IF(H23=0," ",CONCATENATE(VLOOKUP(H23,Регистрация!$B$7:$M$57,3,0)," ",VLOOKUP(H23,Регистрация!$B$7:$M$57,4,0)))</f>
        <v xml:space="preserve"> </v>
      </c>
      <c r="K23" s="245" t="str">
        <f>IF(J23=0," ",CONCATENATE(VLOOKUP(J23,Регистрация!$B$7:$M$57,3,0)," ",VLOOKUP(J23,Регистрация!$B$7:$M$57,4,0)))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3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",CONCATENATE(VLOOKUP(R24,Регистрация!$B$7:$M$57,3,0)," ",VLOOKUP(R24,Регистрация!$B$7:$M$57,4,0)," ","(",VLOOKUP(R24,Регистрация!$B$7:$M$57,11,0),")"))</f>
        <v>Чепуренков Егор (Собиров Б.И.)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",CONCATENATE(VLOOKUP(D25,Регистрация!$B$7:$M$57,3,0)," ",VLOOKUP(D25,Регистрация!$B$7:$M$57,4,0)))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",CONCATENATE(VLOOKUP(N25,Регистрация!$B$7:$M$57,3,0)," ",VLOOKUP(N25,Регистрация!$B$7:$M$57,4,0)))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3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",CONCATENATE(VLOOKUP(R26,Регистрация!$B$7:$M$57,3,0)," ",VLOOKUP(R26,Регистрация!$B$7:$M$57,4,0)," ","(",VLOOKUP(R26,Регистрация!$B$7:$M$57,11,0),")"))</f>
        <v xml:space="preserve"> </v>
      </c>
      <c r="R26" s="239">
        <v>28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20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IF(J31=0," ",CONCATENATE(VLOOKUP(J31,Регистрация!$B$7:$M$57,3,0)," ",VLOOKUP(J31,Регистрация!$B$7:$M$57,4,0)))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",CONCATENATE(VLOOKUP(A32,Регистрация!$B$7:$M$57,3,0)," ",VLOOKUP(A32,Регистрация!$B$7:$M$57,4,0)," ","(",VLOOKUP(A32,Регистрация!$B$7:$M$57,11,0),")"))</f>
        <v>Жиримес Артем (Насиров В.М.)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",CONCATENATE(VLOOKUP(R32,Регистрация!$B$7:$M$57,3,0)," ",VLOOKUP(R32,Регистрация!$B$7:$M$57,4,0)," ","(",VLOOKUP(R32,Регистрация!$B$7:$M$57,11,0),")"))</f>
        <v>Евстигнеев Егор (Гусев А.А.)</v>
      </c>
      <c r="R32" s="239">
        <v>8</v>
      </c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",CONCATENATE(VLOOKUP(D33,Регистрация!$B$7:$M$57,3,0)," ",VLOOKUP(D33,Регистрация!$B$7:$M$57,4,0)))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",CONCATENATE(VLOOKUP(N33,Регистрация!$B$7:$M$57,3,0)," ",VLOOKUP(N33,Регистрация!$B$7:$M$57,4,0)))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3" t="str">
        <f>IF(Регистрация!$D$6&lt;A34," ",CONCATENATE(VLOOKUP(A34,Регистрация!$B$7:$M$57,3,0)," ",VLOOKUP(A34,Регистрация!$B$7:$M$57,4,0)," ","(",VLOOKUP(A34,Регистрация!$B$7:$M$57,11,0),")"))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",CONCATENATE(VLOOKUP(R34,Регистрация!$B$7:$M$57,3,0)," ",VLOOKUP(R34,Регистрация!$B$7:$M$57,4,0)," ","(",VLOOKUP(R34,Регистрация!$B$7:$M$57,11,0),")"))</f>
        <v xml:space="preserve"> </v>
      </c>
      <c r="R34" s="239">
        <v>24</v>
      </c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30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A49:C49"/>
    <mergeCell ref="O49:Q49"/>
    <mergeCell ref="C44:F44"/>
    <mergeCell ref="C45:F45"/>
    <mergeCell ref="C46:F46"/>
    <mergeCell ref="A47:C47"/>
    <mergeCell ref="O47:Q47"/>
    <mergeCell ref="A41:E41"/>
    <mergeCell ref="I41:K41"/>
    <mergeCell ref="C42:F42"/>
    <mergeCell ref="M42:N42"/>
    <mergeCell ref="C43:F43"/>
    <mergeCell ref="I43:K43"/>
    <mergeCell ref="B36:C36"/>
    <mergeCell ref="B37:C37"/>
    <mergeCell ref="B38:C38"/>
    <mergeCell ref="H38:L38"/>
    <mergeCell ref="B39:C39"/>
    <mergeCell ref="H39:L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O9:Q9"/>
    <mergeCell ref="B10:C10"/>
    <mergeCell ref="I10:K10"/>
    <mergeCell ref="B1:Q1"/>
    <mergeCell ref="B3:Q3"/>
    <mergeCell ref="A5:C5"/>
    <mergeCell ref="G5:M5"/>
    <mergeCell ref="G7:M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09" t="str">
        <f>Регистрация!A1</f>
        <v xml:space="preserve"> Московский Детско-юношеский турнир по Всестилевому каратэ «Рождественские встречи»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10" t="str">
        <f>Регистрация!A2</f>
        <v>Вид спорта: ВСЕСТИЛЕВОЕ КАРАТЭ (номер-код вида спорта 0900001411Я)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8" ht="5.25" customHeight="1">
      <c r="J4" s="219"/>
    </row>
    <row r="5" spans="1:18" s="221" customFormat="1" ht="12.75" customHeight="1">
      <c r="A5" s="511" t="str">
        <f>Регистрация!A3</f>
        <v>КАТА Мальчики 12-13 лет</v>
      </c>
      <c r="B5" s="511"/>
      <c r="C5" s="511"/>
      <c r="D5" s="220"/>
      <c r="E5" s="220"/>
      <c r="F5" s="220"/>
      <c r="G5" s="511" t="str">
        <f>Регистрация!G3</f>
        <v>г. Москва</v>
      </c>
      <c r="H5" s="511"/>
      <c r="I5" s="511"/>
      <c r="J5" s="511"/>
      <c r="K5" s="511"/>
      <c r="L5" s="511"/>
      <c r="M5" s="511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11" t="s">
        <v>18</v>
      </c>
      <c r="H7" s="511"/>
      <c r="I7" s="511"/>
      <c r="J7" s="511"/>
      <c r="K7" s="511"/>
      <c r="L7" s="511"/>
      <c r="M7" s="511"/>
      <c r="R7" s="213"/>
    </row>
    <row r="8" spans="1:18" s="236" customFormat="1" ht="11.25" customHeight="1">
      <c r="A8" s="233"/>
      <c r="B8" s="512"/>
      <c r="C8" s="51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",CONCATENATE(VLOOKUP(R8,Регистрация!$B$7:$M$57,3,0)," ",VLOOKUP(R8,Регистрация!$B$7:$M$57,4,0)," ","(",VLOOKUP(R8,Регистрация!$B$7:$M$57,11,0),")"))</f>
        <v>Резаев Алексей (Запорожцев В.А.)</v>
      </c>
      <c r="R8" s="239">
        <v>2</v>
      </c>
    </row>
    <row r="9" spans="1:18" s="240" customFormat="1" ht="11.25" customHeight="1">
      <c r="A9" s="239">
        <v>1</v>
      </c>
      <c r="B9" s="513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13"/>
      <c r="D9" s="513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13"/>
      <c r="F9" s="230"/>
      <c r="G9" s="230"/>
      <c r="H9" s="239"/>
      <c r="I9" s="514" t="str">
        <f>IF(H9=0," ",CONCATENATE(VLOOKUP(H9,Регистрация!$B$7:$M$57,3,0)," ",VLOOKUP(H9,Регистрация!$B$7:$M$57,4,0)))</f>
        <v xml:space="preserve"> </v>
      </c>
      <c r="J9" s="514" t="e">
        <f>IF(I9=0," ",CONCATENATE(VLOOKUP(I9,Регистрация!$B$7:$M$57,3,0)," ",VLOOKUP(I9,Регистрация!$B$7:$M$57,4,0)))</f>
        <v>#N/A</v>
      </c>
      <c r="K9" s="514" t="e">
        <f>IF(J9=0," ",CONCATENATE(VLOOKUP(J9,Регистрация!$B$7:$M$57,3,0)," ",VLOOKUP(J9,Регистрация!$B$7:$M$57,4,0)))</f>
        <v>#N/A</v>
      </c>
      <c r="O9" s="245" t="str">
        <f>IF(N9=0," ",CONCATENATE(VLOOKUP(N9,Регистрация!$B$7:$M$57,3,0)," ",VLOOKUP(N9,Регистрация!$B$7:$M$57,4,0)))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12"/>
      <c r="C10" s="512"/>
      <c r="D10" s="233"/>
      <c r="E10" s="242"/>
      <c r="F10" s="230"/>
      <c r="G10" s="230"/>
      <c r="H10" s="230"/>
      <c r="I10" s="516"/>
      <c r="J10" s="516"/>
      <c r="K10" s="516"/>
      <c r="O10" s="285"/>
      <c r="P10" s="238"/>
      <c r="Q10" s="241" t="str">
        <f>IF(Регистрация!$D$6&lt;R10," ",CONCATENATE(VLOOKUP(R10,Регистрация!$B$7:$M$57,3,0)," ",VLOOKUP(R10,Регистрация!$B$7:$M$57,4,0)," ","(",VLOOKUP(R10,Регистрация!$B$7:$M$57,11,0),")"))</f>
        <v xml:space="preserve"> </v>
      </c>
      <c r="R10" s="239">
        <v>30</v>
      </c>
    </row>
    <row r="11" spans="1:18" s="236" customFormat="1" ht="11.25" customHeight="1">
      <c r="A11" s="233"/>
      <c r="B11" s="512"/>
      <c r="C11" s="512"/>
      <c r="D11" s="233"/>
      <c r="E11" s="242"/>
      <c r="F11" s="244"/>
      <c r="G11" s="245" t="str">
        <f>IF(F11=0," ",CONCATENATE(VLOOKUP(F11,Регистрация!$B$7:$M$57,3,0)," ",VLOOKUP(F11,Регистрация!$B$7:$M$57,4,0)))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",CONCATENATE(VLOOKUP(L11,Регистрация!$B$7:$M$57,3,0)," ",VLOOKUP(L11,Регистрация!$B$7:$M$57,4,0)))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3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13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239">
        <v>10</v>
      </c>
    </row>
    <row r="13" spans="1:18" s="236" customFormat="1" ht="11.25" customHeight="1">
      <c r="A13" s="233"/>
      <c r="B13" s="512"/>
      <c r="C13" s="512"/>
      <c r="D13" s="247"/>
      <c r="E13" s="245" t="str">
        <f>IF(D13=0," ",CONCATENATE(VLOOKUP(D13,Регистрация!$B$7:$M$57,3,0)," ",VLOOKUP(D13,Регистрация!$B$7:$M$57,4,0)))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",CONCATENATE(VLOOKUP(N13,Регистрация!$B$7:$M$57,3,0)," ",VLOOKUP(N13,Регистрация!$B$7:$M$57,4,0)))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3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13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239">
        <v>18</v>
      </c>
    </row>
    <row r="15" spans="1:18" ht="11.25" customHeight="1">
      <c r="A15" s="238"/>
      <c r="B15" s="512"/>
      <c r="C15" s="512"/>
      <c r="D15" s="238"/>
      <c r="E15" s="254"/>
      <c r="F15" s="238"/>
      <c r="G15" s="252"/>
      <c r="H15" s="244"/>
      <c r="I15" s="245" t="str">
        <f>IF(H15=0," ",CONCATENATE(VLOOKUP(H15,Регистрация!$B$7:$M$57,3,0)," ",VLOOKUP(H15,Регистрация!$B$7:$M$57,4,0)))</f>
        <v xml:space="preserve"> </v>
      </c>
      <c r="J15" s="229"/>
      <c r="K15" s="245" t="str">
        <f>IF(J15=0," ",CONCATENATE(VLOOKUP(J15,Регистрация!$B$7:$M$57,3,0)," ",VLOOKUP(J15,Регистрация!$B$7:$M$57,4,0)))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3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13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239">
        <v>6</v>
      </c>
    </row>
    <row r="17" spans="1:18" ht="11.25" customHeight="1">
      <c r="A17" s="238"/>
      <c r="B17" s="512"/>
      <c r="C17" s="512"/>
      <c r="D17" s="239"/>
      <c r="E17" s="245" t="str">
        <f>IF(D17=0," ",CONCATENATE(VLOOKUP(D17,Регистрация!$B$7:$M$57,3,0)," ",VLOOKUP(D17,Регистрация!$B$7:$M$57,4,0)))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",CONCATENATE(VLOOKUP(N17,Регистрация!$B$7:$M$57,3,0)," ",VLOOKUP(N17,Регистрация!$B$7:$M$57,4,0)))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3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13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239">
        <v>22</v>
      </c>
    </row>
    <row r="19" spans="1:18" ht="11.25" customHeight="1">
      <c r="A19" s="238"/>
      <c r="B19" s="512"/>
      <c r="C19" s="512"/>
      <c r="D19" s="238"/>
      <c r="E19" s="242"/>
      <c r="F19" s="244"/>
      <c r="G19" s="245" t="str">
        <f>IF(F19=0," ",CONCATENATE(VLOOKUP(F19,Регистрация!$B$7:$M$57,3,0)," ",VLOOKUP(F19,Регистрация!$B$7:$M$57,4,0)))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",CONCATENATE(VLOOKUP(L19,Регистрация!$B$7:$M$57,3,0)," ",VLOOKUP(L19,Регистрация!$B$7:$M$57,4,0)))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3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13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239">
        <v>14</v>
      </c>
    </row>
    <row r="21" spans="1:18" ht="11.25" customHeight="1">
      <c r="A21" s="233"/>
      <c r="B21" s="512"/>
      <c r="C21" s="512"/>
      <c r="D21" s="247"/>
      <c r="E21" s="245" t="str">
        <f>IF(D21=0," ",CONCATENATE(VLOOKUP(D21,Регистрация!$B$7:$M$57,3,0)," ",VLOOKUP(D21,Регистрация!$B$7:$M$57,4,0)))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",CONCATENATE(VLOOKUP(N21,Регистрация!$B$7:$M$57,3,0)," ",VLOOKUP(N21,Регистрация!$B$7:$M$57,4,0)))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3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13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239">
        <v>26</v>
      </c>
    </row>
    <row r="23" spans="1:18" s="291" customFormat="1" ht="11.25" customHeight="1">
      <c r="A23" s="286"/>
      <c r="B23" s="525"/>
      <c r="C23" s="525"/>
      <c r="D23" s="286"/>
      <c r="E23" s="287"/>
      <c r="F23" s="286"/>
      <c r="G23" s="288"/>
      <c r="H23" s="289"/>
      <c r="I23" s="290" t="str">
        <f>IF(H23=0," ",CONCATENATE(VLOOKUP(H23,Регистрация!$B$7:$M$57,3,0)," ",VLOOKUP(H23,Регистрация!$B$7:$M$57,4,0)))</f>
        <v xml:space="preserve"> </v>
      </c>
      <c r="K23" s="290" t="str">
        <f>IF(J23=0," ",CONCATENATE(VLOOKUP(J23,Регистрация!$B$7:$M$57,3,0)," ",VLOOKUP(J23,Регистрация!$B$7:$M$57,4,0)))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3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13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",CONCATENATE(VLOOKUP(R24,Регистрация!$B$7:$M$57,3,0)," ",VLOOKUP(R24,Регистрация!$B$7:$M$57,4,0)," ","(",VLOOKUP(R24,Регистрация!$B$7:$M$57,11,0),")"))</f>
        <v>Чепуренков Егор (Собиров Б.И.)</v>
      </c>
      <c r="R24" s="239">
        <v>4</v>
      </c>
    </row>
    <row r="25" spans="1:18" ht="11.25" customHeight="1">
      <c r="A25" s="238"/>
      <c r="B25" s="512"/>
      <c r="C25" s="512"/>
      <c r="D25" s="247"/>
      <c r="E25" s="245" t="str">
        <f>IF(D25=0," ",CONCATENATE(VLOOKUP(D25,Регистрация!$B$7:$M$57,3,0)," ",VLOOKUP(D25,Регистрация!$B$7:$M$57,4,0)))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",CONCATENATE(VLOOKUP(N25,Регистрация!$B$7:$M$57,3,0)," ",VLOOKUP(N25,Регистрация!$B$7:$M$57,4,0)))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3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13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",CONCATENATE(VLOOKUP(R26,Регистрация!$B$7:$M$57,3,0)," ",VLOOKUP(R26,Регистрация!$B$7:$M$57,4,0)," ","(",VLOOKUP(R26,Регистрация!$B$7:$M$57,11,0),")"))</f>
        <v xml:space="preserve"> </v>
      </c>
      <c r="R26" s="239">
        <v>31</v>
      </c>
    </row>
    <row r="27" spans="1:18" ht="11.25" customHeight="1">
      <c r="A27" s="233"/>
      <c r="B27" s="512"/>
      <c r="C27" s="512"/>
      <c r="D27" s="233"/>
      <c r="E27" s="242"/>
      <c r="F27" s="265"/>
      <c r="G27" s="245" t="str">
        <f>IF(F27=0," ",CONCATENATE(VLOOKUP(F27,Регистрация!$B$7:$M$57,3,0)," ",VLOOKUP(F27,Регистрация!$B$7:$M$57,4,0)))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",CONCATENATE(VLOOKUP(L27,Регистрация!$B$7:$M$57,3,0)," ",VLOOKUP(L27,Регистрация!$B$7:$M$57,4,0)))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3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13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239">
        <v>12</v>
      </c>
    </row>
    <row r="29" spans="1:18" ht="11.25" customHeight="1">
      <c r="A29" s="233"/>
      <c r="B29" s="512"/>
      <c r="C29" s="512"/>
      <c r="D29" s="247"/>
      <c r="E29" s="245" t="str">
        <f>IF(D29=0," ",CONCATENATE(VLOOKUP(D29,Регистрация!$B$7:$M$57,3,0)," ",VLOOKUP(D29,Регистрация!$B$7:$M$57,4,0)))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",CONCATENATE(VLOOKUP(N29,Регистрация!$B$7:$M$57,3,0)," ",VLOOKUP(N29,Регистрация!$B$7:$M$57,4,0)))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3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13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239">
        <v>24</v>
      </c>
    </row>
    <row r="31" spans="1:18" ht="11.25" customHeight="1">
      <c r="A31" s="238"/>
      <c r="B31" s="512"/>
      <c r="C31" s="512"/>
      <c r="D31" s="233"/>
      <c r="E31" s="254"/>
      <c r="F31" s="233"/>
      <c r="G31" s="252"/>
      <c r="H31" s="265"/>
      <c r="I31" s="245" t="str">
        <f>IF(H31=0," ",CONCATENATE(VLOOKUP(H31,Регистрация!$B$7:$M$57,3,0)," ",VLOOKUP(H31,Регистрация!$B$7:$M$57,4,0)))</f>
        <v xml:space="preserve"> </v>
      </c>
      <c r="J31" s="264"/>
      <c r="K31" s="245" t="str">
        <f>IF(J31=0," ",CONCATENATE(VLOOKUP(J31,Регистрация!$B$7:$M$57,3,0)," ",VLOOKUP(J31,Регистрация!$B$7:$M$57,4,0)))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3" t="str">
        <f>IF(Регистрация!$D$6&lt;A32," ",CONCATENATE(VLOOKUP(A32,Регистрация!$B$7:$M$57,3,0)," ",VLOOKUP(A32,Регистрация!$B$7:$M$57,4,0)," ","(",VLOOKUP(A32,Регистрация!$B$7:$M$57,11,0),")"))</f>
        <v>Жиримес Артем (Насиров В.М.)</v>
      </c>
      <c r="C32" s="513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",CONCATENATE(VLOOKUP(R32,Регистрация!$B$7:$M$57,3,0)," ",VLOOKUP(R32,Регистрация!$B$7:$M$57,4,0)," ","(",VLOOKUP(R32,Регистрация!$B$7:$M$57,11,0),")"))</f>
        <v>Евстигнеев Егор (Гусев А.А.)</v>
      </c>
      <c r="R32" s="239">
        <v>8</v>
      </c>
    </row>
    <row r="33" spans="1:18" ht="11.25" customHeight="1">
      <c r="A33" s="238"/>
      <c r="B33" s="512"/>
      <c r="C33" s="512"/>
      <c r="D33" s="247"/>
      <c r="E33" s="245" t="str">
        <f>IF(D33=0," ",CONCATENATE(VLOOKUP(D33,Регистрация!$B$7:$M$57,3,0)," ",VLOOKUP(D33,Регистрация!$B$7:$M$57,4,0)))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",CONCATENATE(VLOOKUP(N33,Регистрация!$B$7:$M$57,3,0)," ",VLOOKUP(N33,Регистрация!$B$7:$M$57,4,0)))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3" t="str">
        <f>IF(Регистрация!$D$6&lt;A34," ",CONCATENATE(VLOOKUP(A34,Регистрация!$B$7:$M$57,3,0)," ",VLOOKUP(A34,Регистрация!$B$7:$M$57,4,0)," ","(",VLOOKUP(A34,Регистрация!$B$7:$M$57,11,0),")"))</f>
        <v xml:space="preserve"> </v>
      </c>
      <c r="C34" s="513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",CONCATENATE(VLOOKUP(R34,Регистрация!$B$7:$M$57,3,0)," ",VLOOKUP(R34,Регистрация!$B$7:$M$57,4,0)," ","(",VLOOKUP(R34,Регистрация!$B$7:$M$57,11,0),")"))</f>
        <v xml:space="preserve"> </v>
      </c>
      <c r="R34" s="239">
        <v>20</v>
      </c>
    </row>
    <row r="35" spans="1:18" ht="11.25" customHeight="1">
      <c r="A35" s="238"/>
      <c r="B35" s="512"/>
      <c r="C35" s="512"/>
      <c r="D35" s="233"/>
      <c r="E35" s="242"/>
      <c r="F35" s="265"/>
      <c r="G35" s="245" t="str">
        <f>IF(F35=0," ",CONCATENATE(VLOOKUP(F35,Регистрация!$B$7:$M$57,3,0)," ",VLOOKUP(F35,Регистрация!$B$7:$M$57,4,0)))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",CONCATENATE(VLOOKUP(L35,Регистрация!$B$7:$M$57,3,0)," ",VLOOKUP(L35,Регистрация!$B$7:$M$57,4,0)))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3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13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239">
        <v>16</v>
      </c>
    </row>
    <row r="37" spans="1:18" ht="11.25" customHeight="1">
      <c r="A37" s="233"/>
      <c r="B37" s="512"/>
      <c r="C37" s="512"/>
      <c r="D37" s="247"/>
      <c r="E37" s="245" t="str">
        <f>IF(D37=0," ",CONCATENATE(VLOOKUP(D37,Регистрация!$B$7:$M$57,3,0)," ",VLOOKUP(D37,Регистрация!$B$7:$M$57,4,0)))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",CONCATENATE(VLOOKUP(N37,Регистрация!$B$7:$M$57,3,0)," ",VLOOKUP(N37,Регистрация!$B$7:$M$57,4,0)))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3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13"/>
      <c r="D38" s="227"/>
      <c r="E38" s="263"/>
      <c r="F38" s="268"/>
      <c r="G38" s="268"/>
      <c r="H38" s="517"/>
      <c r="I38" s="517"/>
      <c r="J38" s="517"/>
      <c r="K38" s="517"/>
      <c r="L38" s="517"/>
      <c r="Q38" s="241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239">
        <v>28</v>
      </c>
    </row>
    <row r="39" spans="1:18" ht="12" customHeight="1">
      <c r="A39" s="233"/>
      <c r="B39" s="512"/>
      <c r="C39" s="512"/>
      <c r="D39" s="227"/>
      <c r="E39" s="263"/>
      <c r="F39" s="268"/>
      <c r="G39" s="268"/>
      <c r="H39" s="517" t="s">
        <v>23</v>
      </c>
      <c r="I39" s="517"/>
      <c r="J39" s="517"/>
      <c r="K39" s="517"/>
      <c r="L39" s="517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4" t="str">
        <f>IF(H41=0," ",CONCATENATE(VLOOKUP(H41,Регистрация!$B$7:$M$57,3,0)," ",VLOOKUP(H41,Регистрация!$B$7:$M$57,4,0)))</f>
        <v xml:space="preserve"> </v>
      </c>
      <c r="J41" s="514" t="e">
        <f>IF(I41=0," ",CONCATENATE(VLOOKUP(I41,Регистрация!$B$7:$M$57,3,0)," ",VLOOKUP(I41,Регистрация!$B$7:$M$57,4,0)))</f>
        <v>#N/A</v>
      </c>
      <c r="K41" s="514" t="e">
        <f>IF(J41=0," ",CONCATENATE(VLOOKUP(J41,Регистрация!$B$7:$M$57,3,0)," ",VLOOKUP(J41,Регистрация!$B$7:$M$57,4,0)))</f>
        <v>#N/A</v>
      </c>
    </row>
    <row r="42" spans="1:18" ht="12" customHeight="1">
      <c r="A42" s="270"/>
      <c r="B42" s="271" t="s">
        <v>25</v>
      </c>
      <c r="C42" s="522" t="s">
        <v>21</v>
      </c>
      <c r="D42" s="522"/>
      <c r="E42" s="522"/>
      <c r="F42" s="522"/>
      <c r="H42" s="238"/>
      <c r="I42" s="272"/>
      <c r="J42" s="273"/>
      <c r="K42" s="273"/>
      <c r="L42" s="239"/>
      <c r="M42" s="520" t="str">
        <f>IF(L42=0," ",CONCATENATE(VLOOKUP(L42,Регистрация!$B$7:$M$57,3,0)," ",VLOOKUP(L42,Регистрация!$B$7:$M$57,4,0)))</f>
        <v xml:space="preserve"> </v>
      </c>
      <c r="N42" s="520"/>
    </row>
    <row r="43" spans="1:18" ht="12" customHeight="1">
      <c r="A43" s="274"/>
      <c r="B43" s="275">
        <v>1</v>
      </c>
      <c r="C43" s="513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13"/>
      <c r="E43" s="513"/>
      <c r="F43" s="513"/>
      <c r="G43" s="234"/>
      <c r="H43" s="239"/>
      <c r="I43" s="514" t="str">
        <f>IF(H43=0," ",CONCATENATE(VLOOKUP(H43,Регистрация!$B$7:$M$57,3,0)," ",VLOOKUP(H43,Регистрация!$B$7:$M$57,4,0)))</f>
        <v xml:space="preserve"> </v>
      </c>
      <c r="J43" s="514" t="e">
        <f>IF(I43=0," ",CONCATENATE(VLOOKUP(I43,Регистрация!$B$7:$M$57,3,0)," ",VLOOKUP(I43,Регистрация!$B$7:$M$57,4,0)))</f>
        <v>#N/A</v>
      </c>
      <c r="K43" s="514" t="e">
        <f>IF(J43=0," ",CONCATENATE(VLOOKUP(J43,Регистрация!$B$7:$M$57,3,0)," ",VLOOKUP(J43,Регистрация!$B$7:$M$57,4,0)))</f>
        <v>#N/A</v>
      </c>
    </row>
    <row r="44" spans="1:18" ht="12" customHeight="1">
      <c r="A44" s="274"/>
      <c r="B44" s="275">
        <v>2</v>
      </c>
      <c r="C44" s="513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13"/>
      <c r="E44" s="513"/>
      <c r="F44" s="513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3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13"/>
      <c r="E45" s="513"/>
      <c r="F45" s="513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3" t="str">
        <f>IF(A46=0," ",CONCATENATE(VLOOKUP(A46,Регистрация!$B$7:$M$57,3,0)," ",VLOOKUP(A46,Регистрация!$B$7:$M$57,4,0)," ",VLOOKUP(A46,Регистрация!$B$7:$M$57,5,0)," ","(",VLOOKUP(A46,Регистрация!$B$7:$M$57,11,0),")"))</f>
        <v xml:space="preserve"> </v>
      </c>
      <c r="D46" s="513"/>
      <c r="E46" s="513"/>
      <c r="F46" s="513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21" t="s">
        <v>26</v>
      </c>
      <c r="B47" s="521"/>
      <c r="C47" s="521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21" t="str">
        <f>Регистрация!L58</f>
        <v>Чириков Д.Ю.</v>
      </c>
      <c r="P47" s="521"/>
      <c r="Q47" s="521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21" t="s">
        <v>27</v>
      </c>
      <c r="B49" s="521"/>
      <c r="C49" s="521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21" t="str">
        <f>Регистрация!L60</f>
        <v>Неряхина П.А.</v>
      </c>
      <c r="P49" s="521"/>
      <c r="Q49" s="521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A49:C49"/>
    <mergeCell ref="O49:Q49"/>
    <mergeCell ref="C44:F44"/>
    <mergeCell ref="C45:F45"/>
    <mergeCell ref="C46:F46"/>
    <mergeCell ref="A47:C47"/>
    <mergeCell ref="O47:Q47"/>
    <mergeCell ref="A41:E41"/>
    <mergeCell ref="I41:K41"/>
    <mergeCell ref="C42:F42"/>
    <mergeCell ref="M42:N42"/>
    <mergeCell ref="C43:F43"/>
    <mergeCell ref="I43:K43"/>
    <mergeCell ref="B36:C36"/>
    <mergeCell ref="B37:C37"/>
    <mergeCell ref="B38:C38"/>
    <mergeCell ref="H38:L38"/>
    <mergeCell ref="B39:C39"/>
    <mergeCell ref="H39:L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E9"/>
    <mergeCell ref="I9:K9"/>
    <mergeCell ref="B10:C10"/>
    <mergeCell ref="I10:K10"/>
    <mergeCell ref="B1:Q1"/>
    <mergeCell ref="B3:Q3"/>
    <mergeCell ref="A5:C5"/>
    <mergeCell ref="G5:M5"/>
    <mergeCell ref="G7:M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83" t="str">
        <f>Регистрация!A1</f>
        <v xml:space="preserve"> Московский Детско-юношеский турнир по Всестилевому каратэ «Рождественские встречи»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484" t="str">
        <f>Регистрация!A2</f>
        <v>Вид спорта: ВСЕСТИЛЕВОЕ КАРАТЭ (номер-код вида спорта 0900001411Я)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26" t="str">
        <f>Регистрация!A3</f>
        <v>КАТА Мальчики 12-13 лет</v>
      </c>
      <c r="B5" s="526"/>
      <c r="C5" s="526"/>
      <c r="D5" s="303"/>
      <c r="E5" s="303"/>
      <c r="F5" s="303"/>
      <c r="G5" s="526" t="str">
        <f>Регистрация!G3</f>
        <v>г. Москва</v>
      </c>
      <c r="H5" s="526"/>
      <c r="I5" s="526"/>
      <c r="J5" s="526"/>
      <c r="K5" s="526"/>
      <c r="L5" s="526"/>
      <c r="M5" s="526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27" t="s">
        <v>18</v>
      </c>
      <c r="H7" s="527"/>
      <c r="I7" s="527"/>
      <c r="J7" s="527"/>
      <c r="K7" s="527"/>
      <c r="L7" s="527"/>
      <c r="M7" s="527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28" t="str">
        <f>IF(Регистрация!$D$6&lt;A8," ",CONCATENATE(VLOOKUP(A8,Регистрация!$B$7:$M$57,3,0)," ",VLOOKUP(A8,Регистрация!$B$7:$M$57,4,0)," ","(",VLOOKUP(A8,Регистрация!$B$7:$M$57,11,0),")"))</f>
        <v>Мешков Дмитрий (Гусев А.А.)</v>
      </c>
      <c r="C8" s="528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",CONCATENATE(VLOOKUP(R8,Регистрация!$B$7:$M$57,3,0)," ",VLOOKUP(R8,Регистрация!$B$7:$M$57,4,0)," ","(",VLOOKUP(R8,Регистрация!$B$7:$M$57,11,0),")"))</f>
        <v>Резаев Алексей (Запорожцев В.А.)</v>
      </c>
      <c r="R8" s="310">
        <v>2</v>
      </c>
    </row>
    <row r="9" spans="1:18" s="240" customFormat="1" ht="11.25" customHeight="1">
      <c r="A9" s="313"/>
      <c r="B9" s="529"/>
      <c r="C9" s="529"/>
      <c r="D9" s="315"/>
      <c r="E9" s="311" t="str">
        <f>IF(D9=0," ",CONCATENATE(VLOOKUP(D9,Регистрация!$B$7:$M$57,3,0)," ",VLOOKUP(D9,Регистрация!$B$7:$M$57,4,0)))</f>
        <v xml:space="preserve"> </v>
      </c>
      <c r="F9" s="93"/>
      <c r="G9" s="93"/>
      <c r="H9" s="315"/>
      <c r="I9" s="530" t="str">
        <f>IF(H9=0," ",CONCATENATE(VLOOKUP(H9,Регистрация!$B$7:$M$57,3,0)," ",VLOOKUP(H9,Регистрация!$B$7:$M$57,4,0)))</f>
        <v xml:space="preserve"> </v>
      </c>
      <c r="J9" s="530"/>
      <c r="K9" s="530"/>
      <c r="L9" s="316"/>
      <c r="M9" s="316"/>
      <c r="N9" s="316"/>
      <c r="O9" s="312" t="str">
        <f>IF(P9=0," ",CONCATENATE(VLOOKUP(P9,Регистрация!$B$7:$M$57,3,0)," ",VLOOKUP(P9,Регистрация!$B$7:$M$57,4,0)))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28" t="str">
        <f>IF(Регистрация!$D$6&lt;A10," ",CONCATENATE(VLOOKUP(A10,Регистрация!$B$7:$M$57,3,0)," ",VLOOKUP(A10,Регистрация!$B$7:$M$57,4,0)," ","(",VLOOKUP(A10,Регистрация!$B$7:$M$57,11,0),")"))</f>
        <v xml:space="preserve"> </v>
      </c>
      <c r="C10" s="528"/>
      <c r="D10" s="318"/>
      <c r="E10" s="319"/>
      <c r="F10" s="93"/>
      <c r="G10" s="93"/>
      <c r="H10" s="93"/>
      <c r="I10" s="531" t="s">
        <v>24</v>
      </c>
      <c r="J10" s="531"/>
      <c r="K10" s="531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",CONCATENATE(VLOOKUP(R10,Регистрация!$B$7:$M$57,3,0)," ",VLOOKUP(R10,Регистрация!$B$7:$M$57,4,0)," ","(",VLOOKUP(R10,Регистрация!$B$7:$M$57,11,0),")"))</f>
        <v xml:space="preserve"> </v>
      </c>
      <c r="R10" s="310">
        <v>18</v>
      </c>
    </row>
    <row r="11" spans="1:18" s="236" customFormat="1" ht="11.25" customHeight="1">
      <c r="A11" s="313"/>
      <c r="B11" s="529"/>
      <c r="C11" s="529"/>
      <c r="D11" s="318"/>
      <c r="E11" s="321"/>
      <c r="F11" s="322"/>
      <c r="G11" s="3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",CONCATENATE(VLOOKUP(N11,Регистрация!$B$7:$M$57,3,0)," ",VLOOKUP(N11,Регистрация!$B$7:$M$57,4,0)))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28" t="str">
        <f>IF(Регистрация!$D$6&lt;A12," ",CONCATENATE(VLOOKUP(A12,Регистрация!$B$7:$M$57,3,0)," ",VLOOKUP(A12,Регистрация!$B$7:$M$57,4,0)," ","(",VLOOKUP(A12,Регистрация!$B$7:$M$57,11,0),")"))</f>
        <v>Ходырев Денис (Кудашкин А.Е.)</v>
      </c>
      <c r="C12" s="528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",CONCATENATE(VLOOKUP(R12,Регистрация!$B$7:$M$57,3,0)," ",VLOOKUP(R12,Регистрация!$B$7:$M$57,4,0)," ","(",VLOOKUP(R12,Регистрация!$B$7:$M$57,11,0),")"))</f>
        <v>Васильев Даниил (Запорожцев В.А.)</v>
      </c>
      <c r="R12" s="310">
        <v>10</v>
      </c>
    </row>
    <row r="13" spans="1:18" s="236" customFormat="1" ht="11.25" customHeight="1">
      <c r="A13" s="313"/>
      <c r="B13" s="529"/>
      <c r="C13" s="529"/>
      <c r="D13" s="315"/>
      <c r="E13" s="311" t="str">
        <f>IF(D13=0," ",CONCATENATE(VLOOKUP(D13,Регистрация!$B$7:$M$57,3,0)," ",VLOOKUP(D13,Регистрация!$B$7:$M$57,4,0)))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",CONCATENATE(VLOOKUP(P13,Регистрация!$B$7:$M$57,3,0)," ",VLOOKUP(P13,Регистрация!$B$7:$M$57,4,0)))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28" t="str">
        <f>IF(Регистрация!$D$6&lt;A14," ",CONCATENATE(VLOOKUP(A14,Регистрация!$B$7:$M$57,3,0)," ",VLOOKUP(A14,Регистрация!$B$7:$M$57,4,0)," ","(",VLOOKUP(A14,Регистрация!$B$7:$M$57,11,0),")"))</f>
        <v xml:space="preserve"> </v>
      </c>
      <c r="C14" s="528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",CONCATENATE(VLOOKUP(R14,Регистрация!$B$7:$M$57,3,0)," ",VLOOKUP(R14,Регистрация!$B$7:$M$57,4,0)," ","(",VLOOKUP(R14,Регистрация!$B$7:$M$57,11,0),")"))</f>
        <v xml:space="preserve"> </v>
      </c>
      <c r="R14" s="310">
        <v>26</v>
      </c>
    </row>
    <row r="15" spans="1:18" ht="11.25" customHeight="1">
      <c r="A15" s="313"/>
      <c r="B15" s="529"/>
      <c r="C15" s="529"/>
      <c r="D15" s="318"/>
      <c r="E15" s="314"/>
      <c r="F15" s="318"/>
      <c r="G15" s="331"/>
      <c r="H15" s="322"/>
      <c r="I15" s="323" t="str">
        <f>IF(H15=0," ",CONCATENATE(VLOOKUP(H15,Регистрация!$B$7:$M$57,3,0)," ",VLOOKUP(H15,Регистрация!$B$7:$M$57,4,0)))</f>
        <v xml:space="preserve"> </v>
      </c>
      <c r="J15" s="90"/>
      <c r="K15" s="324" t="str">
        <f>IF(L15=0," ",CONCATENATE(VLOOKUP(L15,Регистрация!$B$7:$M$57,3,0)," ",VLOOKUP(L15,Регистрация!$B$7:$M$57,4,0)))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28" t="str">
        <f>IF(Регистрация!$D$6&lt;A16," ",CONCATENATE(VLOOKUP(A16,Регистрация!$B$7:$M$57,3,0)," ",VLOOKUP(A16,Регистрация!$B$7:$M$57,4,0)," ","(",VLOOKUP(A16,Регистрация!$B$7:$M$57,11,0),")"))</f>
        <v>Пилипенко Иван (Сорокин В.Г.)</v>
      </c>
      <c r="C16" s="528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",CONCATENATE(VLOOKUP(R16,Регистрация!$B$7:$M$57,3,0)," ",VLOOKUP(R16,Регистрация!$B$7:$M$57,4,0)," ","(",VLOOKUP(R16,Регистрация!$B$7:$M$57,11,0),")"))</f>
        <v>Петров Глеб (Быкова И.К. 
Федоров Ю.А)</v>
      </c>
      <c r="R16" s="310">
        <v>6</v>
      </c>
    </row>
    <row r="17" spans="1:18" ht="11.25" customHeight="1">
      <c r="A17" s="313"/>
      <c r="B17" s="529"/>
      <c r="C17" s="529"/>
      <c r="D17" s="315"/>
      <c r="E17" s="311" t="str">
        <f>IF(D17=0," ",CONCATENATE(VLOOKUP(D17,Регистрация!$B$7:$M$57,3,0)," ",VLOOKUP(D17,Регистрация!$B$7:$M$57,4,0)))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",CONCATENATE(VLOOKUP(P17,Регистрация!$B$7:$M$57,3,0)," ",VLOOKUP(P17,Регистрация!$B$7:$M$57,4,0)))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28" t="str">
        <f>IF(Регистрация!$D$6&lt;A18," ",CONCATENATE(VLOOKUP(A18,Регистрация!$B$7:$M$57,3,0)," ",VLOOKUP(A18,Регистрация!$B$7:$M$57,4,0)," ","(",VLOOKUP(A18,Регистрация!$B$7:$M$57,11,0),")"))</f>
        <v xml:space="preserve"> </v>
      </c>
      <c r="C18" s="528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",CONCATENATE(VLOOKUP(R18,Регистрация!$B$7:$M$57,3,0)," ",VLOOKUP(R18,Регистрация!$B$7:$M$57,4,0)," ","(",VLOOKUP(R18,Регистрация!$B$7:$M$57,11,0),")"))</f>
        <v xml:space="preserve"> </v>
      </c>
      <c r="R18" s="310">
        <v>22</v>
      </c>
    </row>
    <row r="19" spans="1:18" ht="11.25" customHeight="1">
      <c r="A19" s="313"/>
      <c r="B19" s="529"/>
      <c r="C19" s="529"/>
      <c r="D19" s="318"/>
      <c r="E19" s="321"/>
      <c r="F19" s="322"/>
      <c r="G19" s="323" t="str">
        <f>IF(F19=0," ",CONCATENATE(VLOOKUP(F19,Регистрация!$B$7:$M$57,3,0)," ",VLOOKUP(F19,Регистрация!$B$7:$M$57,4,0)))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",CONCATENATE(VLOOKUP(N19,Регистрация!$B$7:$M$57,3,0)," ",VLOOKUP(N19,Регистрация!$B$7:$M$57,4,0)))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28" t="str">
        <f>IF(Регистрация!$D$6&lt;A20," ",CONCATENATE(VLOOKUP(A20,Регистрация!$B$7:$M$57,3,0)," ",VLOOKUP(A20,Регистрация!$B$7:$M$57,4,0)," ","(",VLOOKUP(A20,Регистрация!$B$7:$M$57,11,0),")"))</f>
        <v>Паршин Федор  (Кожевников М.Н.)</v>
      </c>
      <c r="C20" s="528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",CONCATENATE(VLOOKUP(R20,Регистрация!$B$7:$M$57,3,0)," ",VLOOKUP(R20,Регистрация!$B$7:$M$57,4,0)," ","(",VLOOKUP(R20,Регистрация!$B$7:$M$57,11,0),")"))</f>
        <v>Дёгтев Андрей (Насиров В.М.)</v>
      </c>
      <c r="R20" s="310">
        <v>14</v>
      </c>
    </row>
    <row r="21" spans="1:18" ht="11.25" customHeight="1">
      <c r="A21" s="313"/>
      <c r="B21" s="529"/>
      <c r="C21" s="529"/>
      <c r="D21" s="315"/>
      <c r="E21" s="311" t="str">
        <f>IF(D21=0," ",CONCATENATE(VLOOKUP(D21,Регистрация!$B$7:$M$57,3,0)," ",VLOOKUP(D21,Регистрация!$B$7:$M$57,4,0)))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",CONCATENATE(VLOOKUP(P21,Регистрация!$B$7:$M$57,3,0)," ",VLOOKUP(P21,Регистрация!$B$7:$M$57,4,0)))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28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528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",CONCATENATE(VLOOKUP(R22,Регистрация!$B$7:$M$57,3,0)," ",VLOOKUP(R22,Регистрация!$B$7:$M$57,4,0)," ","(",VLOOKUP(R22,Регистрация!$B$7:$M$57,11,0),")"))</f>
        <v xml:space="preserve"> </v>
      </c>
      <c r="R22" s="310">
        <v>30</v>
      </c>
    </row>
    <row r="23" spans="1:18" ht="11.25" customHeight="1">
      <c r="A23" s="313"/>
      <c r="B23" s="529"/>
      <c r="C23" s="529"/>
      <c r="D23" s="318"/>
      <c r="E23" s="314"/>
      <c r="F23" s="318"/>
      <c r="G23" s="335"/>
      <c r="H23" s="315"/>
      <c r="I23" s="323" t="str">
        <f>IF(H23=0," ",CONCATENATE(VLOOKUP(H23,Регистрация!$B$7:$M$57,3,0)," ",VLOOKUP(H23,Регистрация!$B$7:$M$57,4,0)))</f>
        <v xml:space="preserve"> </v>
      </c>
      <c r="J23" s="84"/>
      <c r="K23" s="324" t="str">
        <f>IF(L23=0," ",CONCATENATE(VLOOKUP(L23,Регистрация!$B$7:$M$57,3,0)," ",VLOOKUP(L23,Регистрация!$B$7:$M$57,4,0)))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28" t="str">
        <f>IF(Регистрация!$D$6&lt;A24," ",CONCATENATE(VLOOKUP(A24,Регистрация!$B$7:$M$57,3,0)," ",VLOOKUP(A24,Регистрация!$B$7:$M$57,4,0)," ","(",VLOOKUP(A24,Регистрация!$B$7:$M$57,11,0),")"))</f>
        <v>Найфонов Константин (Попкова А.В., Высоколов Е.А.)</v>
      </c>
      <c r="C24" s="528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",CONCATENATE(VLOOKUP(R24,Регистрация!$B$7:$M$57,3,0)," ",VLOOKUP(R24,Регистрация!$B$7:$M$57,4,0)," ","(",VLOOKUP(R24,Регистрация!$B$7:$M$57,11,0),")"))</f>
        <v>Чепуренков Егор (Собиров Б.И.)</v>
      </c>
      <c r="R24" s="310">
        <v>4</v>
      </c>
    </row>
    <row r="25" spans="1:18" ht="11.25" customHeight="1">
      <c r="A25" s="313"/>
      <c r="B25" s="529"/>
      <c r="C25" s="529"/>
      <c r="D25" s="315"/>
      <c r="E25" s="311" t="str">
        <f>IF(D25=0," ",CONCATENATE(VLOOKUP(D25,Регистрация!$B$7:$M$57,3,0)," ",VLOOKUP(D25,Регистрация!$B$7:$M$57,4,0)))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",CONCATENATE(VLOOKUP(P25,Регистрация!$B$7:$M$57,3,0)," ",VLOOKUP(P25,Регистрация!$B$7:$M$57,4,0)))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28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528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",CONCATENATE(VLOOKUP(R26,Регистрация!$B$7:$M$57,3,0)," ",VLOOKUP(R26,Регистрация!$B$7:$M$57,4,0)," ","(",VLOOKUP(R26,Регистрация!$B$7:$M$57,11,0),")"))</f>
        <v xml:space="preserve"> </v>
      </c>
      <c r="R26" s="310">
        <v>20</v>
      </c>
    </row>
    <row r="27" spans="1:18" ht="11.25" customHeight="1">
      <c r="A27" s="313"/>
      <c r="B27" s="529"/>
      <c r="C27" s="529"/>
      <c r="D27" s="318"/>
      <c r="E27" s="321"/>
      <c r="F27" s="322"/>
      <c r="G27" s="323" t="str">
        <f>IF(F27=0," ",CONCATENATE(VLOOKUP(F27,Регистрация!$B$7:$M$57,3,0)," ",VLOOKUP(F27,Регистрация!$B$7:$M$57,4,0)))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",CONCATENATE(VLOOKUP(N27,Регистрация!$B$7:$M$57,3,0)," ",VLOOKUP(N27,Регистрация!$B$7:$M$57,4,0)))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28" t="str">
        <f>IF(Регистрация!$D$6&lt;A28," ",CONCATENATE(VLOOKUP(A28,Регистрация!$B$7:$M$57,3,0)," ",VLOOKUP(A28,Регистрация!$B$7:$M$57,4,0)," ","(",VLOOKUP(A28,Регистрация!$B$7:$M$57,11,0),")"))</f>
        <v>Антонян Максим (Хайдуков А.В)</v>
      </c>
      <c r="C28" s="528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",CONCATENATE(VLOOKUP(R28,Регистрация!$B$7:$M$57,3,0)," ",VLOOKUP(R28,Регистрация!$B$7:$M$57,4,0)," ","(",VLOOKUP(R28,Регистрация!$B$7:$M$57,11,0),")"))</f>
        <v>Колчин Глеб (Сорокин В.Г.)</v>
      </c>
      <c r="R28" s="310">
        <v>12</v>
      </c>
    </row>
    <row r="29" spans="1:18" ht="11.25" customHeight="1">
      <c r="A29" s="313"/>
      <c r="B29" s="529"/>
      <c r="C29" s="529"/>
      <c r="D29" s="315"/>
      <c r="E29" s="311" t="str">
        <f>IF(D29=0," ",CONCATENATE(VLOOKUP(D29,Регистрация!$B$7:$M$57,3,0)," ",VLOOKUP(D29,Регистрация!$B$7:$M$57,4,0)))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",CONCATENATE(VLOOKUP(P29,Регистрация!$B$7:$M$57,3,0)," ",VLOOKUP(P29,Регистрация!$B$7:$M$57,4,0)))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28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528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",CONCATENATE(VLOOKUP(R30,Регистрация!$B$7:$M$57,3,0)," ",VLOOKUP(R30,Регистрация!$B$7:$M$57,4,0)," ","(",VLOOKUP(R30,Регистрация!$B$7:$M$57,11,0),")"))</f>
        <v xml:space="preserve"> </v>
      </c>
      <c r="R30" s="310">
        <v>28</v>
      </c>
    </row>
    <row r="31" spans="1:18" ht="11.25" customHeight="1">
      <c r="A31" s="313"/>
      <c r="B31" s="529"/>
      <c r="C31" s="529"/>
      <c r="D31" s="318"/>
      <c r="E31" s="314"/>
      <c r="F31" s="318"/>
      <c r="G31" s="331"/>
      <c r="H31" s="322"/>
      <c r="I31" s="323" t="str">
        <f>IF(H31=0," ",CONCATENATE(VLOOKUP(H31,Регистрация!$B$7:$M$57,3,0)," ",VLOOKUP(H31,Регистрация!$B$7:$M$57,4,0)))</f>
        <v xml:space="preserve"> </v>
      </c>
      <c r="J31" s="84"/>
      <c r="K31" s="324" t="str">
        <f>IF(L31=0," ",CONCATENATE(VLOOKUP(L31,Регистрация!$B$7:$M$57,3,0)," ",VLOOKUP(L31,Регистрация!$B$7:$M$57,4,0)))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28" t="str">
        <f>IF(Регистрация!$D$6&lt;A32," ",CONCATENATE(VLOOKUP(A32,Регистрация!$B$7:$M$57,3,0)," ",VLOOKUP(A32,Регистрация!$B$7:$M$57,4,0)," ","(",VLOOKUP(A32,Регистрация!$B$7:$M$57,11,0),")"))</f>
        <v>Жиримес Артем (Насиров В.М.)</v>
      </c>
      <c r="C32" s="528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",CONCATENATE(VLOOKUP(R32,Регистрация!$B$7:$M$57,3,0)," ",VLOOKUP(R32,Регистрация!$B$7:$M$57,4,0)," ","(",VLOOKUP(R32,Регистрация!$B$7:$M$57,11,0),")"))</f>
        <v>Евстигнеев Егор (Гусев А.А.)</v>
      </c>
      <c r="R32" s="310">
        <v>8</v>
      </c>
    </row>
    <row r="33" spans="1:18" ht="11.25" customHeight="1">
      <c r="A33" s="313"/>
      <c r="B33" s="529"/>
      <c r="C33" s="529"/>
      <c r="D33" s="315"/>
      <c r="E33" s="311" t="str">
        <f>IF(D33=0," ",CONCATENATE(VLOOKUP(D33,Регистрация!$B$7:$M$57,3,0)," ",VLOOKUP(D33,Регистрация!$B$7:$M$57,4,0)))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",CONCATENATE(VLOOKUP(P33,Регистрация!$B$7:$M$57,3,0)," ",VLOOKUP(P33,Регистрация!$B$7:$M$57,4,0)))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28" t="str">
        <f>IF(Регистрация!$D$6&lt;A34," ",CONCATENATE(VLOOKUP(A34,Регистрация!$B$7:$M$57,3,0)," ",VLOOKUP(A34,Регистрация!$B$7:$M$57,4,0)," ","(",VLOOKUP(A34,Регистрация!$B$7:$M$57,11,0),")"))</f>
        <v xml:space="preserve"> </v>
      </c>
      <c r="C34" s="528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",CONCATENATE(VLOOKUP(R34,Регистрация!$B$7:$M$57,3,0)," ",VLOOKUP(R34,Регистрация!$B$7:$M$57,4,0)," ","(",VLOOKUP(R34,Регистрация!$B$7:$M$57,11,0),")"))</f>
        <v xml:space="preserve"> </v>
      </c>
      <c r="R34" s="310">
        <v>24</v>
      </c>
    </row>
    <row r="35" spans="1:18" ht="11.25" customHeight="1">
      <c r="A35" s="313"/>
      <c r="B35" s="529"/>
      <c r="C35" s="529"/>
      <c r="D35" s="318"/>
      <c r="E35" s="321"/>
      <c r="F35" s="322"/>
      <c r="G35" s="323" t="str">
        <f>IF(F35=0," ",CONCATENATE(VLOOKUP(F35,Регистрация!$B$7:$M$57,3,0)," ",VLOOKUP(F35,Регистрация!$B$7:$M$57,4,0)))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",CONCATENATE(VLOOKUP(N35,Регистрация!$B$7:$M$57,3,0)," ",VLOOKUP(N35,Регистрация!$B$7:$M$57,4,0)))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28" t="str">
        <f>IF(Регистрация!$D$6&lt;A36," ",CONCATENATE(VLOOKUP(A36,Регистрация!$B$7:$M$57,3,0)," ",VLOOKUP(A36,Регистрация!$B$7:$M$57,4,0)," ","(",VLOOKUP(A36,Регистрация!$B$7:$M$57,11,0),")"))</f>
        <v>Колесников  Марк  (Глущак А.А. 
Федоров Ю.А)</v>
      </c>
      <c r="C36" s="528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",CONCATENATE(VLOOKUP(R36,Регистрация!$B$7:$M$57,3,0)," ",VLOOKUP(R36,Регистрация!$B$7:$M$57,4,0)," ","(",VLOOKUP(R36,Регистрация!$B$7:$M$57,11,0),")"))</f>
        <v xml:space="preserve"> </v>
      </c>
      <c r="R36" s="310">
        <v>16</v>
      </c>
    </row>
    <row r="37" spans="1:18" ht="11.25" customHeight="1">
      <c r="A37" s="313"/>
      <c r="B37" s="529"/>
      <c r="C37" s="529"/>
      <c r="D37" s="315"/>
      <c r="E37" s="311" t="str">
        <f>IF(D37=0," ",CONCATENATE(VLOOKUP(D37,Регистрация!$B$7:$M$57,3,0)," ",VLOOKUP(D37,Регистрация!$B$7:$M$57,4,0)))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",CONCATENATE(VLOOKUP(P37,Регистрация!$B$7:$M$57,3,0)," ",VLOOKUP(P37,Регистрация!$B$7:$M$57,4,0)))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28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528"/>
      <c r="D38" s="170"/>
      <c r="E38" s="95"/>
      <c r="F38" s="107"/>
      <c r="G38" s="107"/>
      <c r="H38" s="532" t="s">
        <v>22</v>
      </c>
      <c r="I38" s="532"/>
      <c r="J38" s="532"/>
      <c r="K38" s="532"/>
      <c r="L38" s="532"/>
      <c r="M38" s="84"/>
      <c r="N38" s="84"/>
      <c r="O38" s="84"/>
      <c r="P38" s="84"/>
      <c r="Q38" s="312" t="str">
        <f>IF(Регистрация!$D$6&lt;R38," ",CONCATENATE(VLOOKUP(R38,Регистрация!$B$7:$M$57,3,0)," ",VLOOKUP(R38,Регистрация!$B$7:$M$57,4,0)," ","(",VLOOKUP(R38,Регистрация!$B$7:$M$57,11,0),")"))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33" t="s">
        <v>19</v>
      </c>
      <c r="B40" s="533"/>
      <c r="C40" s="533"/>
      <c r="D40" s="533"/>
      <c r="E40" s="533"/>
      <c r="F40" s="84"/>
      <c r="G40" s="84"/>
      <c r="H40" s="338">
        <f>IF(H23=H15,H31,H15)</f>
        <v>0</v>
      </c>
      <c r="I40" s="534" t="str">
        <f>IF(H40=0," ",CONCATENATE(VLOOKUP(H40,Регистрация!$B$7:$M$57,3,0)," ",VLOOKUP(H40,Регистрация!$B$7:$M$57,4,0)))</f>
        <v xml:space="preserve"> </v>
      </c>
      <c r="J40" s="534"/>
      <c r="K40" s="534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5" t="s">
        <v>21</v>
      </c>
      <c r="D41" s="535"/>
      <c r="E41" s="535"/>
      <c r="F41" s="535"/>
      <c r="G41" s="84"/>
      <c r="H41" s="318"/>
      <c r="I41" s="341"/>
      <c r="J41" s="342"/>
      <c r="K41" s="342"/>
      <c r="L41" s="315"/>
      <c r="M41" s="536" t="str">
        <f>IF(L41=0," ",CONCATENATE(VLOOKUP(L41,Регистрация!$B$7:$M$57,3,0)," ",VLOOKUP(L41,Регистрация!$B$7:$M$57,4,0)))</f>
        <v xml:space="preserve"> </v>
      </c>
      <c r="N41" s="536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28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28"/>
      <c r="E42" s="528"/>
      <c r="F42" s="528"/>
      <c r="G42" s="42"/>
      <c r="H42" s="338">
        <f>IF(L23=L15,L31,L15)</f>
        <v>0</v>
      </c>
      <c r="I42" s="534" t="str">
        <f>IF(H42=0," ",CONCATENATE(VLOOKUP(H42,Регистрация!$B$7:$M$57,3,0)," ",VLOOKUP(H42,Регистрация!$B$7:$M$57,4,0)))</f>
        <v xml:space="preserve"> </v>
      </c>
      <c r="J42" s="534"/>
      <c r="K42" s="534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28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28"/>
      <c r="E43" s="528"/>
      <c r="F43" s="52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28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28"/>
      <c r="E44" s="528"/>
      <c r="F44" s="52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28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28"/>
      <c r="E45" s="528"/>
      <c r="F45" s="52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7" t="s">
        <v>16</v>
      </c>
      <c r="B46" s="537"/>
      <c r="C46" s="537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8" t="str">
        <f>Регистрация!L58</f>
        <v>Чириков Д.Ю.</v>
      </c>
      <c r="P46" s="538"/>
      <c r="Q46" s="538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7" t="s">
        <v>17</v>
      </c>
      <c r="B48" s="537"/>
      <c r="C48" s="537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8" t="str">
        <f>Регистрация!L60</f>
        <v>Неряхина П.А.</v>
      </c>
      <c r="P48" s="538"/>
      <c r="Q48" s="538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C44:F44"/>
    <mergeCell ref="C45:F45"/>
    <mergeCell ref="A46:C46"/>
    <mergeCell ref="O46:Q46"/>
    <mergeCell ref="A48:C48"/>
    <mergeCell ref="O48:Q48"/>
    <mergeCell ref="C41:F41"/>
    <mergeCell ref="M41:N41"/>
    <mergeCell ref="C42:F42"/>
    <mergeCell ref="I42:K42"/>
    <mergeCell ref="C43:F43"/>
    <mergeCell ref="B36:C36"/>
    <mergeCell ref="B37:C37"/>
    <mergeCell ref="B38:C38"/>
    <mergeCell ref="H38:L38"/>
    <mergeCell ref="A40:E40"/>
    <mergeCell ref="I40:K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C9"/>
    <mergeCell ref="I9:K9"/>
    <mergeCell ref="B10:C10"/>
    <mergeCell ref="I10:K10"/>
    <mergeCell ref="B1:Q1"/>
    <mergeCell ref="B3:Q3"/>
    <mergeCell ref="A5:C5"/>
    <mergeCell ref="G5:M5"/>
    <mergeCell ref="G7:M7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1" t="str">
        <f>Регистрация!A1</f>
        <v xml:space="preserve"> Московский Детско-юношеский турнир по Всестилевому каратэ «Рождественские встречи»</v>
      </c>
      <c r="B1" s="541"/>
      <c r="C1" s="541"/>
      <c r="D1" s="541"/>
      <c r="E1" s="541"/>
      <c r="F1" s="541"/>
      <c r="G1" s="541"/>
      <c r="H1" s="54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0" t="e">
        <f>Регистрация!#REF!</f>
        <v>#REF!</v>
      </c>
      <c r="B2" s="540"/>
      <c r="C2" s="540"/>
      <c r="D2" s="540"/>
      <c r="E2" s="542" t="e">
        <f>Регистрация!#REF!</f>
        <v>#REF!</v>
      </c>
      <c r="F2" s="542"/>
      <c r="G2" s="542"/>
      <c r="H2" s="54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43"/>
      <c r="G3" s="543"/>
      <c r="H3" s="54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44" t="s">
        <v>34</v>
      </c>
      <c r="B4" s="544"/>
      <c r="C4" s="544"/>
      <c r="D4" s="544"/>
      <c r="E4" s="544"/>
      <c r="F4" s="544"/>
      <c r="G4" s="544"/>
      <c r="H4" s="54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IF(C6=0,0,(VLOOKUP(C6,Регистрация!$C$60:$H$122,2,0)))</f>
        <v>0</v>
      </c>
      <c r="E6" s="363">
        <f>IF(C6=0,0,(VLOOKUP(C6,Регистрация!$C$60:$H$122,3,0)))</f>
        <v>0</v>
      </c>
      <c r="F6" s="363">
        <f>IF(C6=0,0,(VLOOKUP(C6,Регистрация!$C$60:$H$122,4,0)))</f>
        <v>0</v>
      </c>
      <c r="G6" s="364">
        <f>IF(C6=0,0,(VLOOKUP(C6,Регистрация!$C$60:$H$122,5,0)))</f>
        <v>0</v>
      </c>
      <c r="H6" s="363">
        <f>IF(C6=0,0,(VLOOKUP(C6,Регистрация!$C$60:$H$122,6,0)))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IF(C7=0,0,(VLOOKUP(C7,Регистрация!$C$60:$H$122,2,0)))</f>
        <v>0</v>
      </c>
      <c r="E7" s="363">
        <f>IF(C7=0,0,(VLOOKUP(C7,Регистрация!$C$60:$H$122,3,0)))</f>
        <v>0</v>
      </c>
      <c r="F7" s="363">
        <f>IF(C7=0,0,(VLOOKUP(C7,Регистрация!$C$60:$H$122,4,0)))</f>
        <v>0</v>
      </c>
      <c r="G7" s="364">
        <f>IF(C7=0,0,(VLOOKUP(C7,Регистрация!$C$60:$H$122,5,0)))</f>
        <v>0</v>
      </c>
      <c r="H7" s="363">
        <f>IF(C7=0,0,(VLOOKUP(C7,Регистрация!$C$60:$H$122,6,0)))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IF(C8=0,0,(VLOOKUP(C8,Регистрация!$C$60:$H$122,2,0)))</f>
        <v>0</v>
      </c>
      <c r="E8" s="363">
        <f>IF(C8=0,0,(VLOOKUP(C8,Регистрация!$C$60:$H$122,3,0)))</f>
        <v>0</v>
      </c>
      <c r="F8" s="363">
        <f>IF(C8=0,0,(VLOOKUP(C8,Регистрация!$C$60:$H$122,4,0)))</f>
        <v>0</v>
      </c>
      <c r="G8" s="364">
        <f>IF(C8=0,0,(VLOOKUP(C8,Регистрация!$C$60:$H$122,5,0)))</f>
        <v>0</v>
      </c>
      <c r="H8" s="363">
        <f>IF(C8=0,0,(VLOOKUP(C8,Регистрация!$C$60:$H$122,6,0)))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IF(C9=0,0,(VLOOKUP(C9,Регистрация!$C$60:$H$122,2,0)))</f>
        <v>0</v>
      </c>
      <c r="E9" s="363">
        <f>IF(C9=0,0,(VLOOKUP(C9,Регистрация!$C$60:$H$122,3,0)))</f>
        <v>0</v>
      </c>
      <c r="F9" s="363">
        <f>IF(C9=0,0,(VLOOKUP(C9,Регистрация!$C$60:$H$122,4,0)))</f>
        <v>0</v>
      </c>
      <c r="G9" s="364">
        <f>IF(C9=0,0,(VLOOKUP(C9,Регистрация!$C$60:$H$122,5,0)))</f>
        <v>0</v>
      </c>
      <c r="H9" s="363">
        <f>IF(C9=0,0,(VLOOKUP(C9,Регистрация!$C$60:$H$122,6,0)))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IF(C10=0,0,(VLOOKUP(C10,Регистрация!$C$60:$H$122,2,0)))</f>
        <v>0</v>
      </c>
      <c r="E10" s="363">
        <f>IF(C10=0,0,(VLOOKUP(C10,Регистрация!$C$60:$H$122,3,0)))</f>
        <v>0</v>
      </c>
      <c r="F10" s="363">
        <f>IF(C10=0,0,(VLOOKUP(C10,Регистрация!$C$60:$H$122,4,0)))</f>
        <v>0</v>
      </c>
      <c r="G10" s="364">
        <f>IF(C10=0,0,(VLOOKUP(C10,Регистрация!$C$60:$H$122,5,0)))</f>
        <v>0</v>
      </c>
      <c r="H10" s="363">
        <f>IF(C10=0,0,(VLOOKUP(C10,Регистрация!$C$60:$H$122,6,0)))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IF(C11=0,0,(VLOOKUP(C11,Регистрация!$C$60:$H$122,2,0)))</f>
        <v>0</v>
      </c>
      <c r="E11" s="363">
        <f>IF(C11=0,0,(VLOOKUP(C11,Регистрация!$C$60:$H$122,3,0)))</f>
        <v>0</v>
      </c>
      <c r="F11" s="363">
        <f>IF(C11=0,0,(VLOOKUP(C11,Регистрация!$C$60:$H$122,4,0)))</f>
        <v>0</v>
      </c>
      <c r="G11" s="364">
        <f>IF(C11=0,0,(VLOOKUP(C11,Регистрация!$C$60:$H$122,5,0)))</f>
        <v>0</v>
      </c>
      <c r="H11" s="363">
        <f>IF(C11=0,0,(VLOOKUP(C11,Регистрация!$C$60:$H$122,6,0)))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IF(C12=0,0,(VLOOKUP(C12,Регистрация!$C$60:$H$122,2,0)))</f>
        <v>0</v>
      </c>
      <c r="E12" s="363">
        <f>IF(C12=0,0,(VLOOKUP(C12,Регистрация!$C$60:$H$122,3,0)))</f>
        <v>0</v>
      </c>
      <c r="F12" s="363">
        <f>IF(C12=0,0,(VLOOKUP(C12,Регистрация!$C$60:$H$122,4,0)))</f>
        <v>0</v>
      </c>
      <c r="G12" s="364">
        <f>IF(C12=0,0,(VLOOKUP(C12,Регистрация!$C$60:$H$122,5,0)))</f>
        <v>0</v>
      </c>
      <c r="H12" s="363">
        <f>IF(C12=0,0,(VLOOKUP(C12,Регистрация!$C$60:$H$122,6,0)))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IF(C13=0,0,(VLOOKUP(C13,Регистрация!$C$60:$H$122,2,0)))</f>
        <v>0</v>
      </c>
      <c r="E13" s="363">
        <f>IF(C13=0,0,(VLOOKUP(C13,Регистрация!$C$60:$H$122,3,0)))</f>
        <v>0</v>
      </c>
      <c r="F13" s="363">
        <f>IF(C13=0,0,(VLOOKUP(C13,Регистрация!$C$60:$H$122,4,0)))</f>
        <v>0</v>
      </c>
      <c r="G13" s="364">
        <f>IF(C13=0,0,(VLOOKUP(C13,Регистрация!$C$60:$H$122,5,0)))</f>
        <v>0</v>
      </c>
      <c r="H13" s="363">
        <f>IF(C13=0,0,(VLOOKUP(C13,Регистрация!$C$60:$H$122,6,0)))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IF(C14=0,0,(VLOOKUP(C14,Регистрация!$C$60:$H$122,2,0)))</f>
        <v>0</v>
      </c>
      <c r="E14" s="363">
        <f>IF(C14=0,0,(VLOOKUP(C14,Регистрация!$C$60:$H$122,3,0)))</f>
        <v>0</v>
      </c>
      <c r="F14" s="363">
        <f>IF(C14=0,0,(VLOOKUP(C14,Регистрация!$C$60:$H$122,4,0)))</f>
        <v>0</v>
      </c>
      <c r="G14" s="364">
        <f>IF(C14=0,0,(VLOOKUP(C14,Регистрация!$C$60:$H$122,5,0)))</f>
        <v>0</v>
      </c>
      <c r="H14" s="363">
        <f>IF(C14=0,0,(VLOOKUP(C14,Регистрация!$C$60:$H$122,6,0)))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IF(C15=0,0,(VLOOKUP(C15,Регистрация!$C$60:$H$122,2,0)))</f>
        <v>0</v>
      </c>
      <c r="E15" s="363">
        <f>IF(C15=0,0,(VLOOKUP(C15,Регистрация!$C$60:$H$122,3,0)))</f>
        <v>0</v>
      </c>
      <c r="F15" s="363">
        <f>IF(C15=0,0,(VLOOKUP(C15,Регистрация!$C$60:$H$122,4,0)))</f>
        <v>0</v>
      </c>
      <c r="G15" s="364">
        <f>IF(C15=0,0,(VLOOKUP(C15,Регистрация!$C$60:$H$122,5,0)))</f>
        <v>0</v>
      </c>
      <c r="H15" s="363">
        <f>IF(C15=0,0,(VLOOKUP(C15,Регистрация!$C$60:$H$122,6,0)))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IF(C16=0,0,(VLOOKUP(C16,Регистрация!$C$60:$H$122,2,0)))</f>
        <v>0</v>
      </c>
      <c r="E16" s="363">
        <f>IF(C16=0,0,(VLOOKUP(C16,Регистрация!$C$60:$H$122,3,0)))</f>
        <v>0</v>
      </c>
      <c r="F16" s="363">
        <f>IF(C16=0,0,(VLOOKUP(C16,Регистрация!$C$60:$H$122,4,0)))</f>
        <v>0</v>
      </c>
      <c r="G16" s="364">
        <f>IF(C16=0,0,(VLOOKUP(C16,Регистрация!$C$60:$H$122,5,0)))</f>
        <v>0</v>
      </c>
      <c r="H16" s="363">
        <f>IF(C16=0,0,(VLOOKUP(C16,Регистрация!$C$60:$H$122,6,0)))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IF(C17=0,0,(VLOOKUP(C17,Регистрация!$C$60:$H$122,2,0)))</f>
        <v>0</v>
      </c>
      <c r="E17" s="363">
        <f>IF(C17=0,0,(VLOOKUP(C17,Регистрация!$C$60:$H$122,3,0)))</f>
        <v>0</v>
      </c>
      <c r="F17" s="363">
        <f>IF(C17=0,0,(VLOOKUP(C17,Регистрация!$C$60:$H$122,4,0)))</f>
        <v>0</v>
      </c>
      <c r="G17" s="364">
        <f>IF(C17=0,0,(VLOOKUP(C17,Регистрация!$C$60:$H$122,5,0)))</f>
        <v>0</v>
      </c>
      <c r="H17" s="363">
        <f>IF(C17=0,0,(VLOOKUP(C17,Регистрация!$C$60:$H$122,6,0)))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IF(C18=0,0,(VLOOKUP(C18,Регистрация!$C$60:$H$122,2,0)))</f>
        <v>0</v>
      </c>
      <c r="E18" s="363">
        <f>IF(C18=0,0,(VLOOKUP(C18,Регистрация!$C$60:$H$122,3,0)))</f>
        <v>0</v>
      </c>
      <c r="F18" s="363">
        <f>IF(C18=0,0,(VLOOKUP(C18,Регистрация!$C$60:$H$122,4,0)))</f>
        <v>0</v>
      </c>
      <c r="G18" s="364">
        <f>IF(C18=0,0,(VLOOKUP(C18,Регистрация!$C$60:$H$122,5,0)))</f>
        <v>0</v>
      </c>
      <c r="H18" s="363">
        <f>IF(C18=0,0,(VLOOKUP(C18,Регистрация!$C$60:$H$122,6,0)))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IF(C19=0,0,(VLOOKUP(C19,Регистрация!$C$60:$H$122,2,0)))</f>
        <v>0</v>
      </c>
      <c r="E19" s="363">
        <f>IF(C19=0,0,(VLOOKUP(C19,Регистрация!$C$60:$H$122,3,0)))</f>
        <v>0</v>
      </c>
      <c r="F19" s="363">
        <f>IF(C19=0,0,(VLOOKUP(C19,Регистрация!$C$60:$H$122,4,0)))</f>
        <v>0</v>
      </c>
      <c r="G19" s="364">
        <f>IF(C19=0,0,(VLOOKUP(C19,Регистрация!$C$60:$H$122,5,0)))</f>
        <v>0</v>
      </c>
      <c r="H19" s="363">
        <f>IF(C19=0,0,(VLOOKUP(C19,Регистрация!$C$60:$H$122,6,0)))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IF(C20=0,0,(VLOOKUP(C20,Регистрация!$C$60:$H$122,2,0)))</f>
        <v>0</v>
      </c>
      <c r="E20" s="363">
        <f>IF(C20=0,0,(VLOOKUP(C20,Регистрация!$C$60:$H$122,3,0)))</f>
        <v>0</v>
      </c>
      <c r="F20" s="363">
        <f>IF(C20=0,0,(VLOOKUP(C20,Регистрация!$C$60:$H$122,4,0)))</f>
        <v>0</v>
      </c>
      <c r="G20" s="364">
        <f>IF(C20=0,0,(VLOOKUP(C20,Регистрация!$C$60:$H$122,5,0)))</f>
        <v>0</v>
      </c>
      <c r="H20" s="363">
        <f>IF(C20=0,0,(VLOOKUP(C20,Регистрация!$C$60:$H$122,6,0)))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IF(C21=0,0,(VLOOKUP(C21,Регистрация!$C$60:$H$122,2,0)))</f>
        <v>0</v>
      </c>
      <c r="E21" s="363">
        <f>IF(C21=0,0,(VLOOKUP(C21,Регистрация!$C$60:$H$122,3,0)))</f>
        <v>0</v>
      </c>
      <c r="F21" s="363">
        <f>IF(C21=0,0,(VLOOKUP(C21,Регистрация!$C$60:$H$122,4,0)))</f>
        <v>0</v>
      </c>
      <c r="G21" s="364">
        <f>IF(C21=0,0,(VLOOKUP(C21,Регистрация!$C$60:$H$122,5,0)))</f>
        <v>0</v>
      </c>
      <c r="H21" s="363">
        <f>IF(C21=0,0,(VLOOKUP(C21,Регистрация!$C$60:$H$122,6,0)))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IF(C22=0,0,(VLOOKUP(C22,Регистрация!$C$60:$H$122,2,0)))</f>
        <v>0</v>
      </c>
      <c r="E22" s="363">
        <f>IF(C22=0,0,(VLOOKUP(C22,Регистрация!$C$60:$H$122,3,0)))</f>
        <v>0</v>
      </c>
      <c r="F22" s="363">
        <f>IF(C22=0,0,(VLOOKUP(C22,Регистрация!$C$60:$H$122,4,0)))</f>
        <v>0</v>
      </c>
      <c r="G22" s="364">
        <f>IF(C22=0,0,(VLOOKUP(C22,Регистрация!$C$60:$H$122,5,0)))</f>
        <v>0</v>
      </c>
      <c r="H22" s="363">
        <f>IF(C22=0,0,(VLOOKUP(C22,Регистрация!$C$60:$H$122,6,0)))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IF(C23=0,0,(VLOOKUP(C23,Регистрация!$C$60:$H$122,2,0)))</f>
        <v>0</v>
      </c>
      <c r="E23" s="363">
        <f>IF(C23=0,0,(VLOOKUP(C23,Регистрация!$C$60:$H$122,3,0)))</f>
        <v>0</v>
      </c>
      <c r="F23" s="363">
        <f>IF(C23=0,0,(VLOOKUP(C23,Регистрация!$C$60:$H$122,4,0)))</f>
        <v>0</v>
      </c>
      <c r="G23" s="364">
        <f>IF(C23=0,0,(VLOOKUP(C23,Регистрация!$C$60:$H$122,5,0)))</f>
        <v>0</v>
      </c>
      <c r="H23" s="363">
        <f>IF(C23=0,0,(VLOOKUP(C23,Регистрация!$C$60:$H$122,6,0)))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IF(C24=0,0,(VLOOKUP(C24,Регистрация!$C$60:$H$122,2,0)))</f>
        <v>0</v>
      </c>
      <c r="E24" s="363">
        <f>IF(C24=0,0,(VLOOKUP(C24,Регистрация!$C$60:$H$122,3,0)))</f>
        <v>0</v>
      </c>
      <c r="F24" s="363">
        <f>IF(C24=0,0,(VLOOKUP(C24,Регистрация!$C$60:$H$122,4,0)))</f>
        <v>0</v>
      </c>
      <c r="G24" s="364">
        <f>IF(C24=0,0,(VLOOKUP(C24,Регистрация!$C$60:$H$122,5,0)))</f>
        <v>0</v>
      </c>
      <c r="H24" s="363">
        <f>IF(C24=0,0,(VLOOKUP(C24,Регистрация!$C$60:$H$122,6,0)))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IF(C25=0,0,(VLOOKUP(C25,Регистрация!$C$60:$H$122,2,0)))</f>
        <v>0</v>
      </c>
      <c r="E25" s="363">
        <f>IF(C25=0,0,(VLOOKUP(C25,Регистрация!$C$60:$H$122,3,0)))</f>
        <v>0</v>
      </c>
      <c r="F25" s="363">
        <f>IF(C25=0,0,(VLOOKUP(C25,Регистрация!$C$60:$H$122,4,0)))</f>
        <v>0</v>
      </c>
      <c r="G25" s="364">
        <f>IF(C25=0,0,(VLOOKUP(C25,Регистрация!$C$60:$H$122,5,0)))</f>
        <v>0</v>
      </c>
      <c r="H25" s="363">
        <f>IF(C25=0,0,(VLOOKUP(C25,Регистрация!$C$60:$H$122,6,0)))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IF(C26=0,0,(VLOOKUP(C26,Регистрация!$C$60:$H$122,2,0)))</f>
        <v>0</v>
      </c>
      <c r="E26" s="363">
        <f>IF(C26=0,0,(VLOOKUP(C26,Регистрация!$C$60:$H$122,3,0)))</f>
        <v>0</v>
      </c>
      <c r="F26" s="363">
        <f>IF(C26=0,0,(VLOOKUP(C26,Регистрация!$C$60:$H$122,4,0)))</f>
        <v>0</v>
      </c>
      <c r="G26" s="364">
        <f>IF(C26=0,0,(VLOOKUP(C26,Регистрация!$C$60:$H$122,5,0)))</f>
        <v>0</v>
      </c>
      <c r="H26" s="363">
        <f>IF(C26=0,0,(VLOOKUP(C26,Регистрация!$C$60:$H$122,6,0)))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IF(C27=0,0,(VLOOKUP(C27,Регистрация!$C$60:$H$122,2,0)))</f>
        <v>0</v>
      </c>
      <c r="E27" s="363">
        <f>IF(C27=0,0,(VLOOKUP(C27,Регистрация!$C$60:$H$122,3,0)))</f>
        <v>0</v>
      </c>
      <c r="F27" s="363">
        <f>IF(C27=0,0,(VLOOKUP(C27,Регистрация!$C$60:$H$122,4,0)))</f>
        <v>0</v>
      </c>
      <c r="G27" s="364">
        <f>IF(C27=0,0,(VLOOKUP(C27,Регистрация!$C$60:$H$122,5,0)))</f>
        <v>0</v>
      </c>
      <c r="H27" s="363">
        <f>IF(C27=0,0,(VLOOKUP(C27,Регистрация!$C$60:$H$122,6,0)))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IF(C28=0,0,(VLOOKUP(C28,Регистрация!$C$60:$H$122,2,0)))</f>
        <v>0</v>
      </c>
      <c r="E28" s="363">
        <f>IF(C28=0,0,(VLOOKUP(C28,Регистрация!$C$60:$H$122,3,0)))</f>
        <v>0</v>
      </c>
      <c r="F28" s="363">
        <f>IF(C28=0,0,(VLOOKUP(C28,Регистрация!$C$60:$H$122,4,0)))</f>
        <v>0</v>
      </c>
      <c r="G28" s="364">
        <f>IF(C28=0,0,(VLOOKUP(C28,Регистрация!$C$60:$H$122,5,0)))</f>
        <v>0</v>
      </c>
      <c r="H28" s="363">
        <f>IF(C28=0,0,(VLOOKUP(C28,Регистрация!$C$60:$H$122,6,0)))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IF(C29=0,0,(VLOOKUP(C29,Регистрация!$C$60:$H$122,2,0)))</f>
        <v>0</v>
      </c>
      <c r="E29" s="363">
        <f>IF(C29=0,0,(VLOOKUP(C29,Регистрация!$C$60:$H$122,3,0)))</f>
        <v>0</v>
      </c>
      <c r="F29" s="363">
        <f>IF(C29=0,0,(VLOOKUP(C29,Регистрация!$C$60:$H$122,4,0)))</f>
        <v>0</v>
      </c>
      <c r="G29" s="364">
        <f>IF(C29=0,0,(VLOOKUP(C29,Регистрация!$C$60:$H$122,5,0)))</f>
        <v>0</v>
      </c>
      <c r="H29" s="363">
        <f>IF(C29=0,0,(VLOOKUP(C29,Регистрация!$C$60:$H$122,6,0)))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IF(C30=0,0,(VLOOKUP(C30,Регистрация!$C$60:$H$122,2,0)))</f>
        <v>0</v>
      </c>
      <c r="E30" s="363">
        <f>IF(C30=0,0,(VLOOKUP(C30,Регистрация!$C$60:$H$122,3,0)))</f>
        <v>0</v>
      </c>
      <c r="F30" s="363">
        <f>IF(C30=0,0,(VLOOKUP(C30,Регистрация!$C$60:$H$122,4,0)))</f>
        <v>0</v>
      </c>
      <c r="G30" s="364">
        <f>IF(C30=0,0,(VLOOKUP(C30,Регистрация!$C$60:$H$122,5,0)))</f>
        <v>0</v>
      </c>
      <c r="H30" s="363">
        <f>IF(C30=0,0,(VLOOKUP(C30,Регистрация!$C$60:$H$122,6,0)))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IF(C31=0,0,(VLOOKUP(C31,Регистрация!$C$60:$H$122,2,0)))</f>
        <v>0</v>
      </c>
      <c r="E31" s="363">
        <f>IF(C31=0,0,(VLOOKUP(C31,Регистрация!$C$60:$H$122,3,0)))</f>
        <v>0</v>
      </c>
      <c r="F31" s="363">
        <f>IF(C31=0,0,(VLOOKUP(C31,Регистрация!$C$60:$H$122,4,0)))</f>
        <v>0</v>
      </c>
      <c r="G31" s="364">
        <f>IF(C31=0,0,(VLOOKUP(C31,Регистрация!$C$60:$H$122,5,0)))</f>
        <v>0</v>
      </c>
      <c r="H31" s="363">
        <f>IF(C31=0,0,(VLOOKUP(C31,Регистрация!$C$60:$H$122,6,0)))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IF(C32=0,0,(VLOOKUP(C32,Регистрация!$C$60:$H$122,2,0)))</f>
        <v>0</v>
      </c>
      <c r="E32" s="363">
        <f>IF(C32=0,0,(VLOOKUP(C32,Регистрация!$C$60:$H$122,3,0)))</f>
        <v>0</v>
      </c>
      <c r="F32" s="363">
        <f>IF(C32=0,0,(VLOOKUP(C32,Регистрация!$C$60:$H$122,4,0)))</f>
        <v>0</v>
      </c>
      <c r="G32" s="364">
        <f>IF(C32=0,0,(VLOOKUP(C32,Регистрация!$C$60:$H$122,5,0)))</f>
        <v>0</v>
      </c>
      <c r="H32" s="363">
        <f>IF(C32=0,0,(VLOOKUP(C32,Регистрация!$C$60:$H$122,6,0)))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IF(C33=0,0,(VLOOKUP(C33,Регистрация!$C$60:$H$122,2,0)))</f>
        <v>0</v>
      </c>
      <c r="E33" s="363">
        <f>IF(C33=0,0,(VLOOKUP(C33,Регистрация!$C$60:$H$122,3,0)))</f>
        <v>0</v>
      </c>
      <c r="F33" s="363">
        <f>IF(C33=0,0,(VLOOKUP(C33,Регистрация!$C$60:$H$122,4,0)))</f>
        <v>0</v>
      </c>
      <c r="G33" s="364">
        <f>IF(C33=0,0,(VLOOKUP(C33,Регистрация!$C$60:$H$122,5,0)))</f>
        <v>0</v>
      </c>
      <c r="H33" s="363">
        <f>IF(C33=0,0,(VLOOKUP(C33,Регистрация!$C$60:$H$122,6,0)))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IF(C34=0,0,(VLOOKUP(C34,Регистрация!$C$60:$H$122,2,0)))</f>
        <v>0</v>
      </c>
      <c r="E34" s="363">
        <f>IF(C34=0,0,(VLOOKUP(C34,Регистрация!$C$60:$H$122,3,0)))</f>
        <v>0</v>
      </c>
      <c r="F34" s="363">
        <f>IF(C34=0,0,(VLOOKUP(C34,Регистрация!$C$60:$H$122,4,0)))</f>
        <v>0</v>
      </c>
      <c r="G34" s="364">
        <f>IF(C34=0,0,(VLOOKUP(C34,Регистрация!$C$60:$H$122,5,0)))</f>
        <v>0</v>
      </c>
      <c r="H34" s="363">
        <f>IF(C34=0,0,(VLOOKUP(C34,Регистрация!$C$60:$H$122,6,0)))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IF(C35=0,0,(VLOOKUP(C35,Регистрация!$C$60:$H$122,2,0)))</f>
        <v>0</v>
      </c>
      <c r="E35" s="363">
        <f>IF(C35=0,0,(VLOOKUP(C35,Регистрация!$C$60:$H$122,3,0)))</f>
        <v>0</v>
      </c>
      <c r="F35" s="363">
        <f>IF(C35=0,0,(VLOOKUP(C35,Регистрация!$C$60:$H$122,4,0)))</f>
        <v>0</v>
      </c>
      <c r="G35" s="364">
        <f>IF(C35=0,0,(VLOOKUP(C35,Регистрация!$C$60:$H$122,5,0)))</f>
        <v>0</v>
      </c>
      <c r="H35" s="363">
        <f>IF(C35=0,0,(VLOOKUP(C35,Регистрация!$C$60:$H$122,6,0)))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IF(C36=0,0,(VLOOKUP(C36,Регистрация!$C$60:$H$122,2,0)))</f>
        <v>0</v>
      </c>
      <c r="E36" s="363">
        <f>IF(C36=0,0,(VLOOKUP(C36,Регистрация!$C$60:$H$122,3,0)))</f>
        <v>0</v>
      </c>
      <c r="F36" s="363">
        <f>IF(C36=0,0,(VLOOKUP(C36,Регистрация!$C$60:$H$122,4,0)))</f>
        <v>0</v>
      </c>
      <c r="G36" s="364">
        <f>IF(C36=0,0,(VLOOKUP(C36,Регистрация!$C$60:$H$122,5,0)))</f>
        <v>0</v>
      </c>
      <c r="H36" s="363">
        <f>IF(C36=0,0,(VLOOKUP(C36,Регистрация!$C$60:$H$122,6,0)))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IF(C37=0,0,(VLOOKUP(C37,Регистрация!$C$60:$H$122,2,0)))</f>
        <v>0</v>
      </c>
      <c r="E37" s="363">
        <f>IF(C37=0,0,(VLOOKUP(C37,Регистрация!$C$60:$H$122,3,0)))</f>
        <v>0</v>
      </c>
      <c r="F37" s="363">
        <f>IF(C37=0,0,(VLOOKUP(C37,Регистрация!$C$60:$H$122,4,0)))</f>
        <v>0</v>
      </c>
      <c r="G37" s="364">
        <f>IF(C37=0,0,(VLOOKUP(C37,Регистрация!$C$60:$H$122,5,0)))</f>
        <v>0</v>
      </c>
      <c r="H37" s="363">
        <f>IF(C37=0,0,(VLOOKUP(C37,Регистрация!$C$60:$H$122,6,0)))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IF(C38=0,0,(VLOOKUP(C38,Регистрация!$C$60:$H$122,2,0)))</f>
        <v>0</v>
      </c>
      <c r="E38" s="363">
        <f>IF(C38=0,0,(VLOOKUP(C38,Регистрация!$C$60:$H$122,3,0)))</f>
        <v>0</v>
      </c>
      <c r="F38" s="363">
        <f>IF(C38=0,0,(VLOOKUP(C38,Регистрация!$C$60:$H$122,4,0)))</f>
        <v>0</v>
      </c>
      <c r="G38" s="364">
        <f>IF(C38=0,0,(VLOOKUP(C38,Регистрация!$C$60:$H$122,5,0)))</f>
        <v>0</v>
      </c>
      <c r="H38" s="363">
        <f>IF(C38=0,0,(VLOOKUP(C38,Регистрация!$C$60:$H$122,6,0)))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IF(C39=0,0,(VLOOKUP(C39,Регистрация!$C$60:$H$122,2,0)))</f>
        <v>0</v>
      </c>
      <c r="E39" s="363">
        <f>IF(C39=0,0,(VLOOKUP(C39,Регистрация!$C$60:$H$122,3,0)))</f>
        <v>0</v>
      </c>
      <c r="F39" s="363">
        <f>IF(C39=0,0,(VLOOKUP(C39,Регистрация!$C$60:$H$122,4,0)))</f>
        <v>0</v>
      </c>
      <c r="G39" s="364">
        <f>IF(C39=0,0,(VLOOKUP(C39,Регистрация!$C$60:$H$122,5,0)))</f>
        <v>0</v>
      </c>
      <c r="H39" s="363">
        <f>IF(C39=0,0,(VLOOKUP(C39,Регистрация!$C$60:$H$122,6,0)))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IF(C40=0,0,(VLOOKUP(C40,Регистрация!$C$60:$H$122,2,0)))</f>
        <v>0</v>
      </c>
      <c r="E40" s="363">
        <f>IF(C40=0,0,(VLOOKUP(C40,Регистрация!$C$60:$H$122,3,0)))</f>
        <v>0</v>
      </c>
      <c r="F40" s="363">
        <f>IF(C40=0,0,(VLOOKUP(C40,Регистрация!$C$60:$H$122,4,0)))</f>
        <v>0</v>
      </c>
      <c r="G40" s="364">
        <f>IF(C40=0,0,(VLOOKUP(C40,Регистрация!$C$60:$H$122,5,0)))</f>
        <v>0</v>
      </c>
      <c r="H40" s="363">
        <f>IF(C40=0,0,(VLOOKUP(C40,Регистрация!$C$60:$H$122,6,0)))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IF(C41=0,0,(VLOOKUP(C41,Регистрация!$C$60:$H$122,2,0)))</f>
        <v>0</v>
      </c>
      <c r="E41" s="363">
        <f>IF(C41=0,0,(VLOOKUP(C41,Регистрация!$C$60:$H$122,3,0)))</f>
        <v>0</v>
      </c>
      <c r="F41" s="363">
        <f>IF(C41=0,0,(VLOOKUP(C41,Регистрация!$C$60:$H$122,4,0)))</f>
        <v>0</v>
      </c>
      <c r="G41" s="364">
        <f>IF(C41=0,0,(VLOOKUP(C41,Регистрация!$C$60:$H$122,5,0)))</f>
        <v>0</v>
      </c>
      <c r="H41" s="363">
        <f>IF(C41=0,0,(VLOOKUP(C41,Регистрация!$C$60:$H$122,6,0)))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IF(C42=0,0,(VLOOKUP(C42,Регистрация!$C$60:$H$122,2,0)))</f>
        <v>0</v>
      </c>
      <c r="E42" s="363">
        <f>IF(C42=0,0,(VLOOKUP(C42,Регистрация!$C$60:$H$122,3,0)))</f>
        <v>0</v>
      </c>
      <c r="F42" s="363">
        <f>IF(C42=0,0,(VLOOKUP(C42,Регистрация!$C$60:$H$122,4,0)))</f>
        <v>0</v>
      </c>
      <c r="G42" s="364">
        <f>IF(C42=0,0,(VLOOKUP(C42,Регистрация!$C$60:$H$122,5,0)))</f>
        <v>0</v>
      </c>
      <c r="H42" s="363">
        <f>IF(C42=0,0,(VLOOKUP(C42,Регистрация!$C$60:$H$122,6,0)))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IF(C43=0,0,(VLOOKUP(C43,Регистрация!$C$60:$H$122,2,0)))</f>
        <v>0</v>
      </c>
      <c r="E43" s="363">
        <f>IF(C43=0,0,(VLOOKUP(C43,Регистрация!$C$60:$H$122,3,0)))</f>
        <v>0</v>
      </c>
      <c r="F43" s="363">
        <f>IF(C43=0,0,(VLOOKUP(C43,Регистрация!$C$60:$H$122,4,0)))</f>
        <v>0</v>
      </c>
      <c r="G43" s="364">
        <f>IF(C43=0,0,(VLOOKUP(C43,Регистрация!$C$60:$H$122,5,0)))</f>
        <v>0</v>
      </c>
      <c r="H43" s="363">
        <f>IF(C43=0,0,(VLOOKUP(C43,Регистрация!$C$60:$H$122,6,0)))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IF(C44=0,0,(VLOOKUP(C44,Регистрация!$C$60:$H$122,2,0)))</f>
        <v>0</v>
      </c>
      <c r="E44" s="363">
        <f>IF(C44=0,0,(VLOOKUP(C44,Регистрация!$C$60:$H$122,3,0)))</f>
        <v>0</v>
      </c>
      <c r="F44" s="363">
        <f>IF(C44=0,0,(VLOOKUP(C44,Регистрация!$C$60:$H$122,4,0)))</f>
        <v>0</v>
      </c>
      <c r="G44" s="364">
        <f>IF(C44=0,0,(VLOOKUP(C44,Регистрация!$C$60:$H$122,5,0)))</f>
        <v>0</v>
      </c>
      <c r="H44" s="363">
        <f>IF(C44=0,0,(VLOOKUP(C44,Регистрация!$C$60:$H$122,6,0)))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IF(C45=0,0,(VLOOKUP(C45,Регистрация!$C$60:$H$122,2,0)))</f>
        <v>0</v>
      </c>
      <c r="E45" s="363">
        <f>IF(C45=0,0,(VLOOKUP(C45,Регистрация!$C$60:$H$122,3,0)))</f>
        <v>0</v>
      </c>
      <c r="F45" s="363">
        <f>IF(C45=0,0,(VLOOKUP(C45,Регистрация!$C$60:$H$122,4,0)))</f>
        <v>0</v>
      </c>
      <c r="G45" s="364">
        <f>IF(C45=0,0,(VLOOKUP(C45,Регистрация!$C$60:$H$122,5,0)))</f>
        <v>0</v>
      </c>
      <c r="H45" s="363">
        <f>IF(C45=0,0,(VLOOKUP(C45,Регистрация!$C$60:$H$122,6,0)))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IF(C46=0,0,(VLOOKUP(C46,Регистрация!$C$60:$H$122,2,0)))</f>
        <v>0</v>
      </c>
      <c r="E46" s="363">
        <f>IF(C46=0,0,(VLOOKUP(C46,Регистрация!$C$60:$H$122,3,0)))</f>
        <v>0</v>
      </c>
      <c r="F46" s="363">
        <f>IF(C46=0,0,(VLOOKUP(C46,Регистрация!$C$60:$H$122,4,0)))</f>
        <v>0</v>
      </c>
      <c r="G46" s="364">
        <f>IF(C46=0,0,(VLOOKUP(C46,Регистрация!$C$60:$H$122,5,0)))</f>
        <v>0</v>
      </c>
      <c r="H46" s="363">
        <f>IF(C46=0,0,(VLOOKUP(C46,Регистрация!$C$60:$H$122,6,0)))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IF(C47=0,0,(VLOOKUP(C47,Регистрация!$C$60:$H$122,2,0)))</f>
        <v>0</v>
      </c>
      <c r="E47" s="363">
        <f>IF(C47=0,0,(VLOOKUP(C47,Регистрация!$C$60:$H$122,3,0)))</f>
        <v>0</v>
      </c>
      <c r="F47" s="363">
        <f>IF(C47=0,0,(VLOOKUP(C47,Регистрация!$C$60:$H$122,4,0)))</f>
        <v>0</v>
      </c>
      <c r="G47" s="364">
        <f>IF(C47=0,0,(VLOOKUP(C47,Регистрация!$C$60:$H$122,5,0)))</f>
        <v>0</v>
      </c>
      <c r="H47" s="363">
        <f>IF(C47=0,0,(VLOOKUP(C47,Регистрация!$C$60:$H$122,6,0)))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IF(C48=0,0,(VLOOKUP(C48,Регистрация!$C$60:$H$122,2,0)))</f>
        <v>0</v>
      </c>
      <c r="E48" s="363">
        <f>IF(C48=0,0,(VLOOKUP(C48,Регистрация!$C$60:$H$122,3,0)))</f>
        <v>0</v>
      </c>
      <c r="F48" s="363">
        <f>IF(C48=0,0,(VLOOKUP(C48,Регистрация!$C$60:$H$122,4,0)))</f>
        <v>0</v>
      </c>
      <c r="G48" s="364">
        <f>IF(C48=0,0,(VLOOKUP(C48,Регистрация!$C$60:$H$122,5,0)))</f>
        <v>0</v>
      </c>
      <c r="H48" s="363">
        <f>IF(C48=0,0,(VLOOKUP(C48,Регистрация!$C$60:$H$122,6,0)))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IF(C49=0,0,(VLOOKUP(C49,Регистрация!$C$60:$H$122,2,0)))</f>
        <v>0</v>
      </c>
      <c r="E49" s="363">
        <f>IF(C49=0,0,(VLOOKUP(C49,Регистрация!$C$60:$H$122,3,0)))</f>
        <v>0</v>
      </c>
      <c r="F49" s="363">
        <f>IF(C49=0,0,(VLOOKUP(C49,Регистрация!$C$60:$H$122,4,0)))</f>
        <v>0</v>
      </c>
      <c r="G49" s="364">
        <f>IF(C49=0,0,(VLOOKUP(C49,Регистрация!$C$60:$H$122,5,0)))</f>
        <v>0</v>
      </c>
      <c r="H49" s="363">
        <f>IF(C49=0,0,(VLOOKUP(C49,Регистрация!$C$60:$H$122,6,0)))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IF(C50=0,0,(VLOOKUP(C50,Регистрация!$C$60:$H$122,2,0)))</f>
        <v>0</v>
      </c>
      <c r="E50" s="363">
        <f>IF(C50=0,0,(VLOOKUP(C50,Регистрация!$C$60:$H$122,3,0)))</f>
        <v>0</v>
      </c>
      <c r="F50" s="363">
        <f>IF(C50=0,0,(VLOOKUP(C50,Регистрация!$C$60:$H$122,4,0)))</f>
        <v>0</v>
      </c>
      <c r="G50" s="364">
        <f>IF(C50=0,0,(VLOOKUP(C50,Регистрация!$C$60:$H$122,5,0)))</f>
        <v>0</v>
      </c>
      <c r="H50" s="363">
        <f>IF(C50=0,0,(VLOOKUP(C50,Регистрация!$C$60:$H$122,6,0)))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IF(C51=0,0,(VLOOKUP(C51,Регистрация!$C$60:$H$122,2,0)))</f>
        <v>0</v>
      </c>
      <c r="E51" s="363">
        <f>IF(C51=0,0,(VLOOKUP(C51,Регистрация!$C$60:$H$122,3,0)))</f>
        <v>0</v>
      </c>
      <c r="F51" s="363">
        <f>IF(C51=0,0,(VLOOKUP(C51,Регистрация!$C$60:$H$122,4,0)))</f>
        <v>0</v>
      </c>
      <c r="G51" s="364">
        <f>IF(C51=0,0,(VLOOKUP(C51,Регистрация!$C$60:$H$122,5,0)))</f>
        <v>0</v>
      </c>
      <c r="H51" s="363">
        <f>IF(C51=0,0,(VLOOKUP(C51,Регистрация!$C$60:$H$122,6,0)))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IF(C52=0,0,(VLOOKUP(C52,Регистрация!$C$60:$H$122,2,0)))</f>
        <v>0</v>
      </c>
      <c r="E52" s="363">
        <f>IF(C52=0,0,(VLOOKUP(C52,Регистрация!$C$60:$H$122,3,0)))</f>
        <v>0</v>
      </c>
      <c r="F52" s="363">
        <f>IF(C52=0,0,(VLOOKUP(C52,Регистрация!$C$60:$H$122,4,0)))</f>
        <v>0</v>
      </c>
      <c r="G52" s="364">
        <f>IF(C52=0,0,(VLOOKUP(C52,Регистрация!$C$60:$H$122,5,0)))</f>
        <v>0</v>
      </c>
      <c r="H52" s="363">
        <f>IF(C52=0,0,(VLOOKUP(C52,Регистрация!$C$60:$H$122,6,0)))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IF(C53=0,0,(VLOOKUP(C53,Регистрация!$C$60:$H$122,2,0)))</f>
        <v>0</v>
      </c>
      <c r="E53" s="363">
        <f>IF(C53=0,0,(VLOOKUP(C53,Регистрация!$C$60:$H$122,3,0)))</f>
        <v>0</v>
      </c>
      <c r="F53" s="363">
        <f>IF(C53=0,0,(VLOOKUP(C53,Регистрация!$C$60:$H$122,4,0)))</f>
        <v>0</v>
      </c>
      <c r="G53" s="364">
        <f>IF(C53=0,0,(VLOOKUP(C53,Регистрация!$C$60:$H$122,5,0)))</f>
        <v>0</v>
      </c>
      <c r="H53" s="363">
        <f>IF(C53=0,0,(VLOOKUP(C53,Регистрация!$C$60:$H$122,6,0)))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IF(C54=0,0,(VLOOKUP(C54,Регистрация!$C$60:$H$122,2,0)))</f>
        <v>0</v>
      </c>
      <c r="E54" s="363">
        <f>IF(C54=0,0,(VLOOKUP(C54,Регистрация!$C$60:$H$122,3,0)))</f>
        <v>0</v>
      </c>
      <c r="F54" s="363">
        <f>IF(C54=0,0,(VLOOKUP(C54,Регистрация!$C$60:$H$122,4,0)))</f>
        <v>0</v>
      </c>
      <c r="G54" s="364">
        <f>IF(C54=0,0,(VLOOKUP(C54,Регистрация!$C$60:$H$122,5,0)))</f>
        <v>0</v>
      </c>
      <c r="H54" s="363">
        <f>IF(C54=0,0,(VLOOKUP(C54,Регистрация!$C$60:$H$122,6,0)))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IF(C55=0,0,(VLOOKUP(C55,Регистрация!$C$60:$H$122,2,0)))</f>
        <v>0</v>
      </c>
      <c r="E55" s="363">
        <f>IF(C55=0,0,(VLOOKUP(C55,Регистрация!$C$60:$H$122,3,0)))</f>
        <v>0</v>
      </c>
      <c r="F55" s="363">
        <f>IF(C55=0,0,(VLOOKUP(C55,Регистрация!$C$60:$H$122,4,0)))</f>
        <v>0</v>
      </c>
      <c r="G55" s="364">
        <f>IF(C55=0,0,(VLOOKUP(C55,Регистрация!$C$60:$H$122,5,0)))</f>
        <v>0</v>
      </c>
      <c r="H55" s="363">
        <f>IF(C55=0,0,(VLOOKUP(C55,Регистрация!$C$60:$H$122,6,0)))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IF(C56=0,0,(VLOOKUP(C56,Регистрация!$C$60:$H$122,2,0)))</f>
        <v>0</v>
      </c>
      <c r="E56" s="363">
        <f>IF(C56=0,0,(VLOOKUP(C56,Регистрация!$C$60:$H$122,3,0)))</f>
        <v>0</v>
      </c>
      <c r="F56" s="363">
        <f>IF(C56=0,0,(VLOOKUP(C56,Регистрация!$C$60:$H$122,4,0)))</f>
        <v>0</v>
      </c>
      <c r="G56" s="364">
        <f>IF(C56=0,0,(VLOOKUP(C56,Регистрация!$C$60:$H$122,5,0)))</f>
        <v>0</v>
      </c>
      <c r="H56" s="363">
        <f>IF(C56=0,0,(VLOOKUP(C56,Регистрация!$C$60:$H$122,6,0)))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IF(C57=0,0,(VLOOKUP(C57,Регистрация!$C$60:$H$122,2,0)))</f>
        <v>0</v>
      </c>
      <c r="E57" s="363">
        <f>IF(C57=0,0,(VLOOKUP(C57,Регистрация!$C$60:$H$122,3,0)))</f>
        <v>0</v>
      </c>
      <c r="F57" s="363">
        <f>IF(C57=0,0,(VLOOKUP(C57,Регистрация!$C$60:$H$122,4,0)))</f>
        <v>0</v>
      </c>
      <c r="G57" s="364">
        <f>IF(C57=0,0,(VLOOKUP(C57,Регистрация!$C$60:$H$122,5,0)))</f>
        <v>0</v>
      </c>
      <c r="H57" s="363">
        <f>IF(C57=0,0,(VLOOKUP(C57,Регистрация!$C$60:$H$122,6,0)))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IF(C58=0,0,(VLOOKUP(C58,Регистрация!$C$60:$H$122,2,0)))</f>
        <v>0</v>
      </c>
      <c r="E58" s="363">
        <f>IF(C58=0,0,(VLOOKUP(C58,Регистрация!$C$60:$H$122,3,0)))</f>
        <v>0</v>
      </c>
      <c r="F58" s="363">
        <f>IF(C58=0,0,(VLOOKUP(C58,Регистрация!$C$60:$H$122,4,0)))</f>
        <v>0</v>
      </c>
      <c r="G58" s="364">
        <f>IF(C58=0,0,(VLOOKUP(C58,Регистрация!$C$60:$H$122,5,0)))</f>
        <v>0</v>
      </c>
      <c r="H58" s="363">
        <f>IF(C58=0,0,(VLOOKUP(C58,Регистрация!$C$60:$H$122,6,0)))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IF(C59=0,0,(VLOOKUP(C59,Регистрация!$C$60:$H$122,2,0)))</f>
        <v>0</v>
      </c>
      <c r="E59" s="363">
        <f>IF(C59=0,0,(VLOOKUP(C59,Регистрация!$C$60:$H$122,3,0)))</f>
        <v>0</v>
      </c>
      <c r="F59" s="363">
        <f>IF(C59=0,0,(VLOOKUP(C59,Регистрация!$C$60:$H$122,4,0)))</f>
        <v>0</v>
      </c>
      <c r="G59" s="364">
        <f>IF(C59=0,0,(VLOOKUP(C59,Регистрация!$C$60:$H$122,5,0)))</f>
        <v>0</v>
      </c>
      <c r="H59" s="363">
        <f>IF(C59=0,0,(VLOOKUP(C59,Регистрация!$C$60:$H$122,6,0)))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IF(C60=0,0,(VLOOKUP(C60,Регистрация!$C$60:$H$122,2,0)))</f>
        <v>0</v>
      </c>
      <c r="E60" s="363">
        <f>IF(C60=0,0,(VLOOKUP(C60,Регистрация!$C$60:$H$122,3,0)))</f>
        <v>0</v>
      </c>
      <c r="F60" s="363">
        <f>IF(C60=0,0,(VLOOKUP(C60,Регистрация!$C$60:$H$122,4,0)))</f>
        <v>0</v>
      </c>
      <c r="G60" s="364">
        <f>IF(C60=0,0,(VLOOKUP(C60,Регистрация!$C$60:$H$122,5,0)))</f>
        <v>0</v>
      </c>
      <c r="H60" s="363">
        <f>IF(C60=0,0,(VLOOKUP(C60,Регистрация!$C$60:$H$122,6,0)))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IF(C61=0,0,(VLOOKUP(C61,Регистрация!$C$60:$H$122,2,0)))</f>
        <v>0</v>
      </c>
      <c r="E61" s="363">
        <f>IF(C61=0,0,(VLOOKUP(C61,Регистрация!$C$60:$H$122,3,0)))</f>
        <v>0</v>
      </c>
      <c r="F61" s="363">
        <f>IF(C61=0,0,(VLOOKUP(C61,Регистрация!$C$60:$H$122,4,0)))</f>
        <v>0</v>
      </c>
      <c r="G61" s="364">
        <f>IF(C61=0,0,(VLOOKUP(C61,Регистрация!$C$60:$H$122,5,0)))</f>
        <v>0</v>
      </c>
      <c r="H61" s="363">
        <f>IF(C61=0,0,(VLOOKUP(C61,Регистрация!$C$60:$H$122,6,0)))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IF(C62=0,0,(VLOOKUP(C62,Регистрация!$C$60:$H$122,2,0)))</f>
        <v>0</v>
      </c>
      <c r="E62" s="363">
        <f>IF(C62=0,0,(VLOOKUP(C62,Регистрация!$C$60:$H$122,3,0)))</f>
        <v>0</v>
      </c>
      <c r="F62" s="363">
        <f>IF(C62=0,0,(VLOOKUP(C62,Регистрация!$C$60:$H$122,4,0)))</f>
        <v>0</v>
      </c>
      <c r="G62" s="364">
        <f>IF(C62=0,0,(VLOOKUP(C62,Регистрация!$C$60:$H$122,5,0)))</f>
        <v>0</v>
      </c>
      <c r="H62" s="363">
        <f>IF(C62=0,0,(VLOOKUP(C62,Регистрация!$C$60:$H$122,6,0)))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IF(C63=0,0,(VLOOKUP(C63,Регистрация!$C$60:$H$122,2,0)))</f>
        <v>0</v>
      </c>
      <c r="E63" s="363">
        <f>IF(C63=0,0,(VLOOKUP(C63,Регистрация!$C$60:$H$122,3,0)))</f>
        <v>0</v>
      </c>
      <c r="F63" s="363">
        <f>IF(C63=0,0,(VLOOKUP(C63,Регистрация!$C$60:$H$122,4,0)))</f>
        <v>0</v>
      </c>
      <c r="G63" s="364">
        <f>IF(C63=0,0,(VLOOKUP(C63,Регистрация!$C$60:$H$122,5,0)))</f>
        <v>0</v>
      </c>
      <c r="H63" s="363">
        <f>IF(C63=0,0,(VLOOKUP(C63,Регистрация!$C$60:$H$122,6,0)))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IF(C64=0,0,(VLOOKUP(C64,Регистрация!$C$60:$H$122,2,0)))</f>
        <v>0</v>
      </c>
      <c r="E64" s="363">
        <f>IF(C64=0,0,(VLOOKUP(C64,Регистрация!$C$60:$H$122,3,0)))</f>
        <v>0</v>
      </c>
      <c r="F64" s="363">
        <f>IF(C64=0,0,(VLOOKUP(C64,Регистрация!$C$60:$H$122,4,0)))</f>
        <v>0</v>
      </c>
      <c r="G64" s="364">
        <f>IF(C64=0,0,(VLOOKUP(C64,Регистрация!$C$60:$H$122,5,0)))</f>
        <v>0</v>
      </c>
      <c r="H64" s="363">
        <f>IF(C64=0,0,(VLOOKUP(C64,Регистрация!$C$60:$H$122,6,0)))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IF(C65=0,0,(VLOOKUP(C65,Регистрация!$C$60:$H$122,2,0)))</f>
        <v>0</v>
      </c>
      <c r="E65" s="363">
        <f>IF(C65=0,0,(VLOOKUP(C65,Регистрация!$C$60:$H$122,3,0)))</f>
        <v>0</v>
      </c>
      <c r="F65" s="363">
        <f>IF(C65=0,0,(VLOOKUP(C65,Регистрация!$C$60:$H$122,4,0)))</f>
        <v>0</v>
      </c>
      <c r="G65" s="364">
        <f>IF(C65=0,0,(VLOOKUP(C65,Регистрация!$C$60:$H$122,5,0)))</f>
        <v>0</v>
      </c>
      <c r="H65" s="363">
        <f>IF(C65=0,0,(VLOOKUP(C65,Регистрация!$C$60:$H$122,6,0)))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IF(C66=0,0,(VLOOKUP(C66,Регистрация!$C$60:$H$122,2,0)))</f>
        <v>0</v>
      </c>
      <c r="E66" s="363">
        <f>IF(C66=0,0,(VLOOKUP(C66,Регистрация!$C$60:$H$122,3,0)))</f>
        <v>0</v>
      </c>
      <c r="F66" s="363">
        <f>IF(C66=0,0,(VLOOKUP(C66,Регистрация!$C$60:$H$122,4,0)))</f>
        <v>0</v>
      </c>
      <c r="G66" s="364">
        <f>IF(C66=0,0,(VLOOKUP(C66,Регистрация!$C$60:$H$122,5,0)))</f>
        <v>0</v>
      </c>
      <c r="H66" s="363">
        <f>IF(C66=0,0,(VLOOKUP(C66,Регистрация!$C$60:$H$122,6,0)))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IF(C67=0,0,(VLOOKUP(C67,Регистрация!$C$60:$H$122,2,0)))</f>
        <v>0</v>
      </c>
      <c r="E67" s="363">
        <f>IF(C67=0,0,(VLOOKUP(C67,Регистрация!$C$60:$H$122,3,0)))</f>
        <v>0</v>
      </c>
      <c r="F67" s="363">
        <f>IF(C67=0,0,(VLOOKUP(C67,Регистрация!$C$60:$H$122,4,0)))</f>
        <v>0</v>
      </c>
      <c r="G67" s="364">
        <f>IF(C67=0,0,(VLOOKUP(C67,Регистрация!$C$60:$H$122,5,0)))</f>
        <v>0</v>
      </c>
      <c r="H67" s="363">
        <f>IF(C67=0,0,(VLOOKUP(C67,Регистрация!$C$60:$H$122,6,0)))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IF(C68=0,0,(VLOOKUP(C68,Регистрация!$C$60:$H$122,2,0)))</f>
        <v>0</v>
      </c>
      <c r="E68" s="363">
        <f>IF(C68=0,0,(VLOOKUP(C68,Регистрация!$C$60:$H$122,3,0)))</f>
        <v>0</v>
      </c>
      <c r="F68" s="363">
        <f>IF(C68=0,0,(VLOOKUP(C68,Регистрация!$C$60:$H$122,4,0)))</f>
        <v>0</v>
      </c>
      <c r="G68" s="364">
        <f>IF(C68=0,0,(VLOOKUP(C68,Регистрация!$C$60:$H$122,5,0)))</f>
        <v>0</v>
      </c>
      <c r="H68" s="363">
        <f>IF(C68=0,0,(VLOOKUP(C68,Регистрация!$C$60:$H$122,6,0)))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IF(C69=0,0,(VLOOKUP(C69,Регистрация!$C$60:$H$122,2,0)))</f>
        <v>0</v>
      </c>
      <c r="E69" s="363">
        <f>IF(C69=0,0,(VLOOKUP(C69,Регистрация!$C$60:$H$122,3,0)))</f>
        <v>0</v>
      </c>
      <c r="F69" s="363">
        <f>IF(C69=0,0,(VLOOKUP(C69,Регистрация!$C$60:$H$122,4,0)))</f>
        <v>0</v>
      </c>
      <c r="G69" s="364">
        <f>IF(C69=0,0,(VLOOKUP(C69,Регистрация!$C$60:$H$122,5,0)))</f>
        <v>0</v>
      </c>
      <c r="H69" s="363">
        <f>IF(C69=0,0,(VLOOKUP(C69,Регистрация!$C$60:$H$122,6,0)))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39"/>
      <c r="B71" s="539"/>
      <c r="C71" s="539"/>
      <c r="D71" s="368" t="s">
        <v>52</v>
      </c>
      <c r="E71" s="369">
        <f>Регистрация!E125</f>
        <v>0</v>
      </c>
      <c r="F71" s="370" t="s">
        <v>53</v>
      </c>
      <c r="G71" s="540">
        <f>Регистрация!G125</f>
        <v>0</v>
      </c>
      <c r="H71" s="54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Регистрация!D126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46" t="str">
        <f>Регистрация!A1</f>
        <v xml:space="preserve"> Московский Детско-юношеский турнир по Всестилевому каратэ «Рождественские встречи»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377"/>
      <c r="AA1" s="377"/>
      <c r="AB1" s="377"/>
    </row>
    <row r="2" spans="1:29" ht="13.5" customHeight="1">
      <c r="A2" s="547" t="str">
        <f>Регистрация!A2</f>
        <v>Вид спорта: ВСЕСТИЛЕВОЕ КАРАТЭ (номер-код вида спорта 0900001411Я)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378"/>
      <c r="AA2" s="378"/>
      <c r="AB2" s="378"/>
    </row>
    <row r="3" spans="1:29" ht="24.75" customHeight="1">
      <c r="A3" s="548" t="str">
        <f>Регистрация!A3</f>
        <v>КАТА Мальчики 12-13 лет</v>
      </c>
      <c r="B3" s="548"/>
      <c r="C3" s="548"/>
      <c r="D3" s="548"/>
      <c r="E3" s="548" t="str">
        <f>Регистрация!G3</f>
        <v>г. Москва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9">
        <f>Регистрация!L3</f>
        <v>44948</v>
      </c>
      <c r="S3" s="549"/>
      <c r="T3" s="549"/>
      <c r="U3" s="549"/>
      <c r="V3" s="549"/>
      <c r="W3" s="549">
        <f>Регистрация!M3</f>
        <v>0</v>
      </c>
      <c r="X3" s="549"/>
      <c r="Y3" s="549"/>
      <c r="Z3" s="378"/>
      <c r="AA3" s="379"/>
      <c r="AB3" s="378"/>
    </row>
    <row r="4" spans="1:29" ht="21.75" customHeight="1">
      <c r="A4" s="550" t="s">
        <v>54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380"/>
      <c r="AA4" s="379"/>
      <c r="AB4" s="378"/>
    </row>
    <row r="5" spans="1:29" s="383" customFormat="1" ht="12.75" customHeight="1">
      <c r="A5" s="551" t="s">
        <v>6</v>
      </c>
      <c r="B5" s="552" t="s">
        <v>55</v>
      </c>
      <c r="C5" s="545" t="s">
        <v>56</v>
      </c>
      <c r="D5" s="545" t="s">
        <v>57</v>
      </c>
      <c r="E5" s="545"/>
      <c r="F5" s="545"/>
      <c r="G5" s="545"/>
      <c r="H5" s="545"/>
      <c r="I5" s="553" t="s">
        <v>58</v>
      </c>
      <c r="J5" s="545" t="s">
        <v>56</v>
      </c>
      <c r="K5" s="545" t="s">
        <v>59</v>
      </c>
      <c r="L5" s="545"/>
      <c r="M5" s="545"/>
      <c r="N5" s="545"/>
      <c r="O5" s="545"/>
      <c r="P5" s="553" t="s">
        <v>58</v>
      </c>
      <c r="Q5" s="545" t="s">
        <v>56</v>
      </c>
      <c r="R5" s="545" t="s">
        <v>60</v>
      </c>
      <c r="S5" s="545"/>
      <c r="T5" s="545"/>
      <c r="U5" s="545"/>
      <c r="V5" s="545"/>
      <c r="W5" s="553" t="s">
        <v>58</v>
      </c>
      <c r="X5" s="555" t="s">
        <v>58</v>
      </c>
      <c r="Y5" s="554" t="s">
        <v>25</v>
      </c>
      <c r="Z5" s="381"/>
      <c r="AA5" s="382"/>
      <c r="AB5" s="382"/>
      <c r="AC5" s="375"/>
    </row>
    <row r="6" spans="1:29" s="383" customFormat="1" ht="12" customHeight="1">
      <c r="A6" s="551"/>
      <c r="B6" s="552"/>
      <c r="C6" s="545"/>
      <c r="D6" s="545" t="s">
        <v>61</v>
      </c>
      <c r="E6" s="545"/>
      <c r="F6" s="545"/>
      <c r="G6" s="545"/>
      <c r="H6" s="545"/>
      <c r="I6" s="553"/>
      <c r="J6" s="545"/>
      <c r="K6" s="545" t="s">
        <v>61</v>
      </c>
      <c r="L6" s="545"/>
      <c r="M6" s="545"/>
      <c r="N6" s="545"/>
      <c r="O6" s="545"/>
      <c r="P6" s="553"/>
      <c r="Q6" s="545"/>
      <c r="R6" s="545" t="s">
        <v>61</v>
      </c>
      <c r="S6" s="545"/>
      <c r="T6" s="545"/>
      <c r="U6" s="545"/>
      <c r="V6" s="545"/>
      <c r="W6" s="553"/>
      <c r="X6" s="555"/>
      <c r="Y6" s="554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",CONCATENATE(VLOOKUP(A7,Регистрация!$B$7:$M$57,3,0)," ",VLOOKUP(A7,Регистрация!$B$7:$M$57,4,0)," ","(",VLOOKUP(A7,Регистрация!$B$7:$M$57,11,0),")"))</f>
        <v>Мешков Дмитрий (Гусев А.А.)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",CONCATENATE(VLOOKUP(A8,Регистрация!$B$7:$M$57,3,0)," ",VLOOKUP(A8,Регистрация!$B$7:$M$57,4,0)," ","(",VLOOKUP(A8,Регистрация!$B$7:$M$57,11,0),")"))</f>
        <v>Резаев Алексей (Запорожцев В.А.)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",CONCATENATE(VLOOKUP(A9,Регистрация!$B$7:$M$57,3,0)," ",VLOOKUP(A9,Регистрация!$B$7:$M$57,4,0)," ","(",VLOOKUP(A9,Регистрация!$B$7:$M$57,11,0),")"))</f>
        <v>Найфонов Константин (Попкова А.В., Высоколов Е.А.)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",CONCATENATE(VLOOKUP(A10,Регистрация!$B$7:$M$57,3,0)," ",VLOOKUP(A10,Регистрация!$B$7:$M$57,4,0)," ","(",VLOOKUP(A10,Регистрация!$B$7:$M$57,11,0),")"))</f>
        <v>Чепуренков Егор (Собиров Б.И.)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",CONCATENATE(VLOOKUP(A11,Регистрация!$B$7:$M$57,3,0)," ",VLOOKUP(A11,Регистрация!$B$7:$M$57,4,0)," ","(",VLOOKUP(A11,Регистрация!$B$7:$M$57,11,0),")"))</f>
        <v>Пилипенко Иван (Сорокин В.Г.)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",CONCATENATE(VLOOKUP(A12,Регистрация!$B$7:$M$57,3,0)," ",VLOOKUP(A12,Регистрация!$B$7:$M$57,4,0)," ","(",VLOOKUP(A12,Регистрация!$B$7:$M$57,11,0),")"))</f>
        <v>Петров Глеб (Быкова И.К. 
Федоров Ю.А)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",CONCATENATE(VLOOKUP(A13,Регистрация!$B$7:$M$57,3,0)," ",VLOOKUP(A13,Регистрация!$B$7:$M$57,4,0)," ","(",VLOOKUP(A13,Регистрация!$B$7:$M$57,11,0),")"))</f>
        <v>Жиримес Артем (Насиров В.М.)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",CONCATENATE(VLOOKUP(A14,Регистрация!$B$7:$M$57,3,0)," ",VLOOKUP(A14,Регистрация!$B$7:$M$57,4,0)," ","(",VLOOKUP(A14,Регистрация!$B$7:$M$57,11,0),")"))</f>
        <v>Евстигнеев Егор (Гусев А.А.)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",CONCATENATE(VLOOKUP(A15,Регистрация!$B$7:$M$57,3,0)," ",VLOOKUP(A15,Регистрация!$B$7:$M$57,4,0)," ","(",VLOOKUP(A15,Регистрация!$B$7:$M$57,11,0),")"))</f>
        <v>Ходырев Денис (Кудашкин А.Е.)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",CONCATENATE(VLOOKUP(A16,Регистрация!$B$7:$M$57,3,0)," ",VLOOKUP(A16,Регистрация!$B$7:$M$57,4,0)," ","(",VLOOKUP(A16,Регистрация!$B$7:$M$57,11,0),")"))</f>
        <v>Васильев Даниил (Запорожцев В.А.)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",CONCATENATE(VLOOKUP(A17,Регистрация!$B$7:$M$57,3,0)," ",VLOOKUP(A17,Регистрация!$B$7:$M$57,4,0)," ","(",VLOOKUP(A17,Регистрация!$B$7:$M$57,11,0),")"))</f>
        <v>Антонян Максим (Хайдуков А.В)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",CONCATENATE(VLOOKUP(A18,Регистрация!$B$7:$M$57,3,0)," ",VLOOKUP(A18,Регистрация!$B$7:$M$57,4,0)," ","(",VLOOKUP(A18,Регистрация!$B$7:$M$57,11,0),")"))</f>
        <v>Колчин Глеб (Сорокин В.Г.)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",CONCATENATE(VLOOKUP(A19,Регистрация!$B$7:$M$57,3,0)," ",VLOOKUP(A19,Регистрация!$B$7:$M$57,4,0)," ","(",VLOOKUP(A19,Регистрация!$B$7:$M$57,11,0),")"))</f>
        <v>Паршин Федор  (Кожевников М.Н.)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",CONCATENATE(VLOOKUP(A20,Регистрация!$B$7:$M$57,3,0)," ",VLOOKUP(A20,Регистрация!$B$7:$M$57,4,0)," ","(",VLOOKUP(A20,Регистрация!$B$7:$M$57,11,0),")"))</f>
        <v>Дёгтев Андрей (Насиров В.М.)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",CONCATENATE(VLOOKUP(A21,Регистрация!$B$7:$M$57,3,0)," ",VLOOKUP(A21,Регистрация!$B$7:$M$57,4,0)," ","(",VLOOKUP(A21,Регистрация!$B$7:$M$57,11,0),")"))</f>
        <v>Колесников  Марк  (Глущак А.А. 
Федоров Ю.А)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",CONCATENATE(VLOOKUP(A23,Регистрация!$B$7:$M$57,3,0)," ",VLOOKUP(A23,Регистрация!$B$7:$M$57,4,0)," ","(",VLOOKUP(A23,Регистрация!$B$7:$M$57,11,0),")"))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",CONCATENATE(VLOOKUP(A24,Регистрация!$B$7:$M$57,3,0)," ",VLOOKUP(A24,Регистрация!$B$7:$M$57,4,0)," ","(",VLOOKUP(A24,Регистрация!$B$7:$M$57,11,0),")"))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",CONCATENATE(VLOOKUP(A25,Регистрация!$B$7:$M$57,3,0)," ",VLOOKUP(A25,Регистрация!$B$7:$M$57,4,0)," ","(",VLOOKUP(A25,Регистрация!$B$7:$M$57,11,0),")"))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",CONCATENATE(VLOOKUP(A26,Регистрация!$B$7:$M$57,3,0)," ",VLOOKUP(A26,Регистрация!$B$7:$M$57,4,0)," ","(",VLOOKUP(A26,Регистрация!$B$7:$M$57,11,0),")"))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",CONCATENATE(VLOOKUP(A27,Регистрация!$B$7:$M$57,3,0)," ",VLOOKUP(A27,Регистрация!$B$7:$M$57,4,0)," ","(",VLOOKUP(A27,Регистрация!$B$7:$M$57,11,0),")"))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",CONCATENATE(VLOOKUP(A28,Регистрация!$B$7:$M$57,3,0)," ",VLOOKUP(A28,Регистрация!$B$7:$M$57,4,0)," ","(",VLOOKUP(A28,Регистрация!$B$7:$M$57,11,0),")"))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",CONCATENATE(VLOOKUP(A29,Регистрация!$B$7:$M$57,3,0)," ",VLOOKUP(A29,Регистрация!$B$7:$M$57,4,0)," ","(",VLOOKUP(A29,Регистрация!$B$7:$M$57,11,0),")"))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",CONCATENATE(VLOOKUP(A30,Регистрация!$B$7:$M$57,3,0)," ",VLOOKUP(A30,Регистрация!$B$7:$M$57,4,0)," ","(",VLOOKUP(A30,Регистрация!$B$7:$M$57,11,0),")"))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",CONCATENATE(VLOOKUP(A31,Регистрация!$B$7:$M$57,3,0)," ",VLOOKUP(A31,Регистрация!$B$7:$M$57,4,0)," ","(",VLOOKUP(A31,Регистрация!$B$7:$M$57,11,0),")"))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",CONCATENATE(VLOOKUP(A32,Регистрация!$B$7:$M$57,3,0)," ",VLOOKUP(A32,Регистрация!$B$7:$M$57,4,0)," ","(",VLOOKUP(A32,Регистрация!$B$7:$M$57,11,0),")"))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",CONCATENATE(VLOOKUP(A33,Регистрация!$B$7:$M$57,3,0)," ",VLOOKUP(A33,Регистрация!$B$7:$M$57,4,0)," ","(",VLOOKUP(A33,Регистрация!$B$7:$M$57,11,0),")"))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",CONCATENATE(VLOOKUP(A34,Регистрация!$B$7:$M$57,3,0)," ",VLOOKUP(A34,Регистрация!$B$7:$M$57,4,0)," ","(",VLOOKUP(A34,Регистрация!$B$7:$M$57,11,0),")"))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",CONCATENATE(VLOOKUP(A35,Регистрация!$B$7:$M$57,3,0)," ",VLOOKUP(A35,Регистрация!$B$7:$M$57,4,0)," ","(",VLOOKUP(A35,Регистрация!$B$7:$M$57,11,0),")"))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",CONCATENATE(VLOOKUP(A36,Регистрация!$B$7:$M$57,3,0)," ",VLOOKUP(A36,Регистрация!$B$7:$M$57,4,0)," ","(",VLOOKUP(A36,Регистрация!$B$7:$M$57,11,0),")"))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",CONCATENATE(VLOOKUP(A37,Регистрация!$B$7:$M$57,3,0)," ",VLOOKUP(A37,Регистрация!$B$7:$M$57,4,0)," ","(",VLOOKUP(A37,Регистрация!$B$7:$M$57,11,0),")"))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",CONCATENATE(VLOOKUP(A38,Регистрация!$B$7:$M$57,3,0)," ",VLOOKUP(A38,Регистрация!$B$7:$M$57,4,0)," ","(",VLOOKUP(A38,Регистрация!$B$7:$M$57,11,0),")"))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Регистрация!L58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Регистрация!L60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X5:X6"/>
    <mergeCell ref="K6:O6"/>
    <mergeCell ref="D6:H6"/>
    <mergeCell ref="P5:P6"/>
    <mergeCell ref="Q5:Q6"/>
    <mergeCell ref="R5:V5"/>
    <mergeCell ref="W5:W6"/>
    <mergeCell ref="R6:V6"/>
    <mergeCell ref="A1:Y1"/>
    <mergeCell ref="A2:Y2"/>
    <mergeCell ref="A3:D3"/>
    <mergeCell ref="E3:Q3"/>
    <mergeCell ref="R3:V3"/>
    <mergeCell ref="W3:Y3"/>
    <mergeCell ref="A4:Y4"/>
    <mergeCell ref="A5:A6"/>
    <mergeCell ref="B5:B6"/>
    <mergeCell ref="C5:C6"/>
    <mergeCell ref="D5:H5"/>
    <mergeCell ref="I5:I6"/>
    <mergeCell ref="J5:J6"/>
    <mergeCell ref="K5:O5"/>
    <mergeCell ref="Y5:Y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46" t="str">
        <f>Регистрация!A1</f>
        <v xml:space="preserve"> Московский Детско-юношеский турнир по Всестилевому каратэ «Рождественские встречи»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429"/>
      <c r="AA1" s="429"/>
      <c r="AB1" s="377"/>
    </row>
    <row r="2" spans="1:29" ht="13.5" customHeight="1">
      <c r="A2" s="547" t="str">
        <f>Регистрация!A2</f>
        <v>Вид спорта: ВСЕСТИЛЕВОЕ КАРАТЭ (номер-код вида спорта 0900001411Я)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430"/>
      <c r="AA2" s="430"/>
      <c r="AB2" s="378"/>
    </row>
    <row r="3" spans="1:29" ht="24.75" customHeight="1">
      <c r="A3" s="548" t="str">
        <f>Регистрация!A3</f>
        <v>КАТА Мальчики 12-13 лет</v>
      </c>
      <c r="B3" s="548"/>
      <c r="C3" s="548"/>
      <c r="D3" s="548"/>
      <c r="E3" s="548" t="str">
        <f>Регистрация!G3</f>
        <v>г. Москва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9">
        <f>Регистрация!L3</f>
        <v>44948</v>
      </c>
      <c r="S3" s="549"/>
      <c r="T3" s="549"/>
      <c r="U3" s="549"/>
      <c r="V3" s="549"/>
      <c r="W3" s="549">
        <f>Регистрация!M3</f>
        <v>0</v>
      </c>
      <c r="X3" s="549"/>
      <c r="Y3" s="549"/>
      <c r="Z3" s="430"/>
      <c r="AA3" s="431"/>
      <c r="AB3" s="378"/>
    </row>
    <row r="4" spans="1:29" ht="21.75" customHeight="1">
      <c r="A4" s="550" t="s">
        <v>54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432"/>
      <c r="AA4" s="431"/>
      <c r="AB4" s="378"/>
    </row>
    <row r="5" spans="1:29" s="383" customFormat="1" ht="12.75" customHeight="1">
      <c r="A5" s="556" t="s">
        <v>6</v>
      </c>
      <c r="B5" s="552" t="s">
        <v>55</v>
      </c>
      <c r="C5" s="545" t="s">
        <v>56</v>
      </c>
      <c r="D5" s="545" t="s">
        <v>57</v>
      </c>
      <c r="E5" s="545"/>
      <c r="F5" s="545"/>
      <c r="G5" s="545"/>
      <c r="H5" s="545"/>
      <c r="I5" s="557" t="s">
        <v>58</v>
      </c>
      <c r="J5" s="545" t="s">
        <v>56</v>
      </c>
      <c r="K5" s="545" t="s">
        <v>59</v>
      </c>
      <c r="L5" s="545"/>
      <c r="M5" s="545"/>
      <c r="N5" s="545"/>
      <c r="O5" s="545"/>
      <c r="P5" s="557" t="s">
        <v>58</v>
      </c>
      <c r="Q5" s="545" t="s">
        <v>56</v>
      </c>
      <c r="R5" s="545" t="s">
        <v>60</v>
      </c>
      <c r="S5" s="545"/>
      <c r="T5" s="545"/>
      <c r="U5" s="545"/>
      <c r="V5" s="545"/>
      <c r="W5" s="557" t="s">
        <v>58</v>
      </c>
      <c r="X5" s="558" t="s">
        <v>58</v>
      </c>
      <c r="Y5" s="554" t="s">
        <v>25</v>
      </c>
      <c r="Z5" s="433"/>
      <c r="AA5" s="434"/>
      <c r="AB5" s="382"/>
      <c r="AC5" s="375"/>
    </row>
    <row r="6" spans="1:29" s="383" customFormat="1" ht="12" customHeight="1">
      <c r="A6" s="556"/>
      <c r="B6" s="552"/>
      <c r="C6" s="545"/>
      <c r="D6" s="545" t="s">
        <v>61</v>
      </c>
      <c r="E6" s="545"/>
      <c r="F6" s="545"/>
      <c r="G6" s="545"/>
      <c r="H6" s="545"/>
      <c r="I6" s="557"/>
      <c r="J6" s="545"/>
      <c r="K6" s="545" t="s">
        <v>61</v>
      </c>
      <c r="L6" s="545"/>
      <c r="M6" s="545"/>
      <c r="N6" s="545"/>
      <c r="O6" s="545"/>
      <c r="P6" s="557"/>
      <c r="Q6" s="545"/>
      <c r="R6" s="545" t="s">
        <v>61</v>
      </c>
      <c r="S6" s="545"/>
      <c r="T6" s="545"/>
      <c r="U6" s="545"/>
      <c r="V6" s="545"/>
      <c r="W6" s="557"/>
      <c r="X6" s="558"/>
      <c r="Y6" s="554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",CONCATENATE(VLOOKUP(A7,Регистрация!$B$7:$M$57,3,0)," ",VLOOKUP(A7,Регистрация!$B$7:$M$57,4,0)," ","(",VLOOKUP(A7,Регистрация!$B$7:$M$57,11,0),")"))</f>
        <v>Мешков Дмитрий (Гусев А.А.)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",CONCATENATE(VLOOKUP(A8,Регистрация!$B$7:$M$57,3,0)," ",VLOOKUP(A8,Регистрация!$B$7:$M$57,4,0)," ","(",VLOOKUP(A8,Регистрация!$B$7:$M$57,11,0),")"))</f>
        <v>Резаев Алексей (Запорожцев В.А.)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",CONCATENATE(VLOOKUP(A9,Регистрация!$B$7:$M$57,3,0)," ",VLOOKUP(A9,Регистрация!$B$7:$M$57,4,0)," ","(",VLOOKUP(A9,Регистрация!$B$7:$M$57,11,0),")"))</f>
        <v>Найфонов Константин (Попкова А.В., Высоколов Е.А.)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4</v>
      </c>
      <c r="B10" s="442" t="str">
        <f>IF(Регистрация!$D$6&lt;A10," ",CONCATENATE(VLOOKUP(A10,Регистрация!$B$7:$M$57,3,0)," ",VLOOKUP(A10,Регистрация!$B$7:$M$57,4,0)," ","(",VLOOKUP(A10,Регистрация!$B$7:$M$57,11,0),")"))</f>
        <v>Чепуренков Егор (Собиров Б.И.)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",CONCATENATE(VLOOKUP(A11,Регистрация!$B$7:$M$57,3,0)," ",VLOOKUP(A11,Регистрация!$B$7:$M$57,4,0)," ","(",VLOOKUP(A11,Регистрация!$B$7:$M$57,11,0),")"))</f>
        <v>Пилипенко Иван (Сорокин В.Г.)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",CONCATENATE(VLOOKUP(A12,Регистрация!$B$7:$M$57,3,0)," ",VLOOKUP(A12,Регистрация!$B$7:$M$57,4,0)," ","(",VLOOKUP(A12,Регистрация!$B$7:$M$57,11,0),")"))</f>
        <v>Петров Глеб (Быкова И.К. 
Федоров Ю.А)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",CONCATENATE(VLOOKUP(A13,Регистрация!$B$7:$M$57,3,0)," ",VLOOKUP(A13,Регистрация!$B$7:$M$57,4,0)," ","(",VLOOKUP(A13,Регистрация!$B$7:$M$57,11,0),")"))</f>
        <v>Жиримес Артем (Насиров В.М.)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",CONCATENATE(VLOOKUP(A14,Регистрация!$B$7:$M$57,3,0)," ",VLOOKUP(A14,Регистрация!$B$7:$M$57,4,0)," ","(",VLOOKUP(A14,Регистрация!$B$7:$M$57,11,0),")"))</f>
        <v>Евстигнеев Егор (Гусев А.А.)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",CONCATENATE(VLOOKUP(A15,Регистрация!$B$7:$M$57,3,0)," ",VLOOKUP(A15,Регистрация!$B$7:$M$57,4,0)," ","(",VLOOKUP(A15,Регистрация!$B$7:$M$57,11,0),")"))</f>
        <v>Ходырев Денис (Кудашкин А.Е.)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",CONCATENATE(VLOOKUP(A16,Регистрация!$B$7:$M$57,3,0)," ",VLOOKUP(A16,Регистрация!$B$7:$M$57,4,0)," ","(",VLOOKUP(A16,Регистрация!$B$7:$M$57,11,0),")"))</f>
        <v>Васильев Даниил (Запорожцев В.А.)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11</v>
      </c>
      <c r="B17" s="442" t="str">
        <f>IF(Регистрация!$D$6&lt;A17," ",CONCATENATE(VLOOKUP(A17,Регистрация!$B$7:$M$57,3,0)," ",VLOOKUP(A17,Регистрация!$B$7:$M$57,4,0)," ","(",VLOOKUP(A17,Регистрация!$B$7:$M$57,11,0),")"))</f>
        <v>Антонян Максим (Хайдуков А.В)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",CONCATENATE(VLOOKUP(A18,Регистрация!$B$7:$M$57,3,0)," ",VLOOKUP(A18,Регистрация!$B$7:$M$57,4,0)," ","(",VLOOKUP(A18,Регистрация!$B$7:$M$57,11,0),")"))</f>
        <v>Колчин Глеб (Сорокин В.Г.)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",CONCATENATE(VLOOKUP(A19,Регистрация!$B$7:$M$57,3,0)," ",VLOOKUP(A19,Регистрация!$B$7:$M$57,4,0)," ","(",VLOOKUP(A19,Регистрация!$B$7:$M$57,11,0),")"))</f>
        <v>Паршин Федор  (Кожевников М.Н.)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",CONCATENATE(VLOOKUP(A20,Регистрация!$B$7:$M$57,3,0)," ",VLOOKUP(A20,Регистрация!$B$7:$M$57,4,0)," ","(",VLOOKUP(A20,Регистрация!$B$7:$M$57,11,0),")"))</f>
        <v>Дёгтев Андрей (Насиров В.М.)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",CONCATENATE(VLOOKUP(A21,Регистрация!$B$7:$M$57,3,0)," ",VLOOKUP(A21,Регистрация!$B$7:$M$57,4,0)," ","(",VLOOKUP(A21,Регистрация!$B$7:$M$57,11,0),")"))</f>
        <v>Колесников  Марк  (Глущак А.А. 
Федоров Ю.А)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",CONCATENATE(VLOOKUP(A22,Регистрация!$B$7:$M$57,3,0)," ",VLOOKUP(A22,Регистрация!$B$7:$M$57,4,0)," ","(",VLOOKUP(A22,Регистрация!$B$7:$M$57,11,0),")"))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Регистрация!L58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Регистрация!L60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X5:X6"/>
    <mergeCell ref="K6:O6"/>
    <mergeCell ref="D6:H6"/>
    <mergeCell ref="P5:P6"/>
    <mergeCell ref="Q5:Q6"/>
    <mergeCell ref="R5:V5"/>
    <mergeCell ref="W5:W6"/>
    <mergeCell ref="R6:V6"/>
    <mergeCell ref="A1:Y1"/>
    <mergeCell ref="A2:Y2"/>
    <mergeCell ref="A3:D3"/>
    <mergeCell ref="E3:Q3"/>
    <mergeCell ref="R3:V3"/>
    <mergeCell ref="W3:Y3"/>
    <mergeCell ref="A4:Y4"/>
    <mergeCell ref="A5:A6"/>
    <mergeCell ref="B5:B6"/>
    <mergeCell ref="C5:C6"/>
    <mergeCell ref="D5:H5"/>
    <mergeCell ref="I5:I6"/>
    <mergeCell ref="J5:J6"/>
    <mergeCell ref="K5:O5"/>
    <mergeCell ref="Y5:Y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",CONCATENATE(VLOOKUP(A10,Регистрация!$B$7:$M$57,3,0)," ",VLOOKUP(A10,Регистрация!$B$7:$M$57,4,0)," ","(",VLOOKUP(A10,Регистрация!$B$7:$M$57,11,0),")"))</f>
        <v>Мешков Дмитрий (Гусев А.А.)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88"/>
      <c r="C13" s="488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0" t="str">
        <f>IF(Регистрация!$D$6&lt;A14," ",CONCATENATE(VLOOKUP(A14,Регистрация!$B$7:$M$57,3,0)," ",VLOOKUP(A14,Регистрация!$B$7:$M$57,4,0)," ","(",VLOOKUP(A14,Регистрация!$B$7:$M$57,11,0),")"))</f>
        <v>Найфонов Константин (Попкова А.В., Высоколов Е.А.)</v>
      </c>
      <c r="C14" s="490"/>
      <c r="D14" s="490"/>
      <c r="E14" s="490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88"/>
      <c r="C15" s="488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0" t="str">
        <f>IF(Регистрация!$D$6&lt;A18," ",CONCATENATE(VLOOKUP(A18,Регистрация!$B$7:$M$57,3,0)," ",VLOOKUP(A18,Регистрация!$B$7:$M$57,4,0)," ","(",VLOOKUP(A18,Регистрация!$B$7:$M$57,11,0),")"))</f>
        <v>Резаев Алексей (Запорожцев В.А.)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0" t="str">
        <f>IF(Регистрация!$D$6&lt;A22," ",CONCATENATE(VLOOKUP(A22,Регистрация!$B$7:$M$57,3,0)," ",VLOOKUP(A22,Регистрация!$B$7:$M$57,4,0)," ","(",VLOOKUP(A22,Регистрация!$B$7:$M$57,11,0),")"))</f>
        <v>Чепуренков Егор (Собиров Б.И.)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",CONCATENATE(VLOOKUP(F26,Регистрация!$B$7:$M$57,3,0)," ",VLOOKUP(F26,Регистрация!$B$7:$M$57,4,0)))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",CONCATENATE(VLOOKUP(H27,Регистрация!$B$7:$M$57,3,0)," ",VLOOKUP(H27,Регистрация!$B$7:$M$57,4,0)))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",CONCATENATE(VLOOKUP(F28,Регистрация!$B$7:$M$57,3,0)," ",VLOOKUP(F28,Регистрация!$B$7:$M$57,4,0)))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 t="str">
        <f>IF(A32=0," ",CONCATENATE(VLOOKUP(A32,Регистрация!$B$7:$M$57,3,0)," ",VLOOKUP(A32,Регистрация!$B$7:$M$57,4,0)," ",VLOOKUP(A32,Регистрация!$B$7:$M$57,5,0)," ","(",VLOOKUP(A32,Регистрация!$B$7:$M$57,11,0),")"))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 t="str">
        <f>IF(A33=0," ",CONCATENATE(VLOOKUP(A33,Регистрация!$B$7:$M$57,3,0)," ",VLOOKUP(A33,Регистрация!$B$7:$M$57,4,0)," ",VLOOKUP(A33,Регистрация!$B$7:$M$57,5,0)," ","(",VLOOKUP(A33,Регистрация!$B$7:$M$57,11,0),")"))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5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5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37:C37"/>
    <mergeCell ref="A39:C39"/>
    <mergeCell ref="C31:E31"/>
    <mergeCell ref="C32:E32"/>
    <mergeCell ref="C33:E33"/>
    <mergeCell ref="C34:E34"/>
    <mergeCell ref="C35:E35"/>
    <mergeCell ref="B21:C21"/>
    <mergeCell ref="B22:E22"/>
    <mergeCell ref="B23:C23"/>
    <mergeCell ref="F24:I24"/>
    <mergeCell ref="B30:E30"/>
    <mergeCell ref="B14:E14"/>
    <mergeCell ref="B15:C15"/>
    <mergeCell ref="B17:C17"/>
    <mergeCell ref="B18:E18"/>
    <mergeCell ref="B19:C19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0" t="str">
        <f>IF(Регистрация!$D$6&lt;A10," ",CONCATENATE(VLOOKUP(A10,Регистрация!$B$7:$M$57,3,0)," ",VLOOKUP(A10,Регистрация!$B$7:$M$57,4,0)," ","(",VLOOKUP(A10,Регистрация!$B$7:$M$57,11,0),")"))</f>
        <v>Мешков Дмитрий (Гусев А.А.)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0" t="str">
        <f>IF(Регистрация!$D$6&lt;A13," ",CONCATENATE(VLOOKUP(A13,Регистрация!$B$7:$M$57,3,0)," ",VLOOKUP(A13,Регистрация!$B$7:$M$57,4,0)," ","(",VLOOKUP(A13,Регистрация!$B$7:$M$57,11,0),")"))</f>
        <v>Найфонов Константин (Попкова А.В., Высоколов Е.А.)</v>
      </c>
      <c r="C13" s="490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",CONCATENATE(VLOOKUP(D14,Регистрация!$B$7:$M$57,3,0)," ",VLOOKUP(D14,Регистрация!$B$7:$M$57,4,0)))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0" t="str">
        <f>IF(Регистрация!$D$6&lt;A15," ",CONCATENATE(VLOOKUP(A15,Регистрация!$B$7:$M$57,3,0)," ",VLOOKUP(A15,Регистрация!$B$7:$M$57,4,0)," ","(",VLOOKUP(A15,Регистрация!$B$7:$M$57,11,0),")"))</f>
        <v>Пилипенко Иван (Сорокин В.Г.)</v>
      </c>
      <c r="C15" s="490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0" t="str">
        <f>IF(Регистрация!$D$6&lt;A18," ",CONCATENATE(VLOOKUP(A18,Регистрация!$B$7:$M$57,3,0)," ",VLOOKUP(A18,Регистрация!$B$7:$M$57,4,0)," ","(",VLOOKUP(A18,Регистрация!$B$7:$M$57,11,0),")"))</f>
        <v>Резаев Алексей (Запорожцев В.А.)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88"/>
      <c r="C21" s="488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0" t="str">
        <f>IF(Регистрация!$D$6&lt;A22," ",CONCATENATE(VLOOKUP(A22,Регистрация!$B$7:$M$57,3,0)," ",VLOOKUP(A22,Регистрация!$B$7:$M$57,4,0)," ","(",VLOOKUP(A22,Регистрация!$B$7:$M$57,11,0),")"))</f>
        <v>Чепуренков Егор (Собиров Б.И.)</v>
      </c>
      <c r="C22" s="490"/>
      <c r="D22" s="490"/>
      <c r="E22" s="490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88"/>
      <c r="C23" s="488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",CONCATENATE(VLOOKUP(F26,Регистрация!$B$7:$M$57,3,0)," ",VLOOKUP(F26,Регистрация!$B$7:$M$57,4,0)))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",CONCATENATE(VLOOKUP(H27,Регистрация!$B$7:$M$57,3,0)," ",VLOOKUP(H27,Регистрация!$B$7:$M$57,4,0)))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",CONCATENATE(VLOOKUP(F28,Регистрация!$B$7:$M$57,3,0)," ",VLOOKUP(F28,Регистрация!$B$7:$M$57,4,0)))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5" t="str">
        <f>IF(A32=0," ",CONCATENATE(VLOOKUP(A32,Регистрация!$B$7:$M$57,3,0)," ",VLOOKUP(A32,Регистрация!$B$7:$M$57,4,0)," ",VLOOKUP(A32,Регистрация!$B$7:$M$57,5,0)," ","(",VLOOKUP(A32,Регистрация!$B$7:$M$57,11,0),")"))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5" t="str">
        <f>IF(A33=0," ",CONCATENATE(VLOOKUP(A33,Регистрация!$B$7:$M$57,3,0)," ",VLOOKUP(A33,Регистрация!$B$7:$M$57,4,0)," ",VLOOKUP(A33,Регистрация!$B$7:$M$57,5,0)," ","(",VLOOKUP(A33,Регистрация!$B$7:$M$57,11,0),")"))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5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5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39:C39"/>
    <mergeCell ref="C32:E32"/>
    <mergeCell ref="C33:E33"/>
    <mergeCell ref="C34:E34"/>
    <mergeCell ref="C35:E35"/>
    <mergeCell ref="A37:C37"/>
    <mergeCell ref="B22:E22"/>
    <mergeCell ref="B23:C23"/>
    <mergeCell ref="F24:I24"/>
    <mergeCell ref="B30:E30"/>
    <mergeCell ref="C31:E31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I33" sqref="I33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0" t="str">
        <f>IF(Регистрация!$D$6&lt;A10," ",CONCATENATE(VLOOKUP(A10,Регистрация!$B$7:$M$57,3,0)," ",VLOOKUP(A10,Регистрация!$B$7:$M$57,4,0)," ","(",VLOOKUP(A10,Регистрация!$B$7:$M$57,11,0),")"))</f>
        <v>Мешков Дмитрий (Гусев А.А.)</v>
      </c>
      <c r="C10" s="490"/>
      <c r="D10" s="490"/>
      <c r="E10" s="49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88"/>
      <c r="C11" s="488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0" t="str">
        <f>IF(Регистрация!$D$6&lt;A13," ",CONCATENATE(VLOOKUP(A13,Регистрация!$B$7:$M$57,3,0)," ",VLOOKUP(A13,Регистрация!$B$7:$M$57,4,0)," ","(",VLOOKUP(A13,Регистрация!$B$7:$M$57,11,0),")"))</f>
        <v>Найфонов Константин (Попкова А.В., Высоколов Е.А.)</v>
      </c>
      <c r="C13" s="490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",CONCATENATE(VLOOKUP(D14,Регистрация!$B$7:$M$57,3,0)," ",VLOOKUP(D14,Регистрация!$B$7:$M$57,4,0)))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5</v>
      </c>
      <c r="B15" s="490" t="str">
        <f>IF(Регистрация!$D$6&lt;A15," ",CONCATENATE(VLOOKUP(A15,Регистрация!$B$7:$M$57,3,0)," ",VLOOKUP(A15,Регистрация!$B$7:$M$57,4,0)," ","(",VLOOKUP(A15,Регистрация!$B$7:$M$57,11,0),")"))</f>
        <v>Пилипенко Иван (Сорокин В.Г.)</v>
      </c>
      <c r="C15" s="490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88"/>
      <c r="C17" s="488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2</v>
      </c>
      <c r="B18" s="490" t="str">
        <f>IF(Регистрация!$D$6&lt;A18," ",CONCATENATE(VLOOKUP(A18,Регистрация!$B$7:$M$57,3,0)," ",VLOOKUP(A18,Регистрация!$B$7:$M$57,4,0)," ","(",VLOOKUP(A18,Регистрация!$B$7:$M$57,11,0),")"))</f>
        <v>Резаев Алексей (Запорожцев В.А.)</v>
      </c>
      <c r="C18" s="490"/>
      <c r="D18" s="490"/>
      <c r="E18" s="490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88"/>
      <c r="C19" s="488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0" t="str">
        <f>IF(Регистрация!$D$6&lt;A21," ",CONCATENATE(VLOOKUP(A21,Регистрация!$B$7:$M$57,3,0)," ",VLOOKUP(A21,Регистрация!$B$7:$M$57,4,0)," ","(",VLOOKUP(A21,Регистрация!$B$7:$M$57,11,0),")"))</f>
        <v>Чепуренков Егор (Собиров Б.И.)</v>
      </c>
      <c r="C21" s="490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",CONCATENATE(VLOOKUP(D22,Регистрация!$B$7:$M$57,3,0)," ",VLOOKUP(D22,Регистрация!$B$7:$M$57,4,0)))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0" t="str">
        <f>IF(Регистрация!$D$6&lt;A23," ",CONCATENATE(VLOOKUP(A23,Регистрация!$B$7:$M$57,3,0)," ",VLOOKUP(A23,Регистрация!$B$7:$M$57,4,0)," ","(",VLOOKUP(A23,Регистрация!$B$7:$M$57,11,0),")"))</f>
        <v>Петров Глеб (Быкова И.К. 
Федоров Ю.А)</v>
      </c>
      <c r="C23" s="490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",CONCATENATE(VLOOKUP(F26,Регистрация!$B$7:$M$57,3,0)," ",VLOOKUP(F26,Регистрация!$B$7:$M$57,4,0)))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",CONCATENATE(VLOOKUP(H27,Регистрация!$B$7:$M$57,3,0)," ",VLOOKUP(H27,Регистрация!$B$7:$M$57,4,0)))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",CONCATENATE(VLOOKUP(F28,Регистрация!$B$7:$M$57,3,0)," ",VLOOKUP(F28,Регистрация!$B$7:$M$57,4,0)))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5" t="str">
        <f>IF(A32=0," ",CONCATENATE(VLOOKUP(A32,Регистрация!$B$7:$M$57,3,0)," ",VLOOKUP(A32,Регистрация!$B$7:$M$57,4,0)," ",VLOOKUP(A32,Регистрация!$B$7:$M$57,5,0)," ","(",VLOOKUP(A32,Регистрация!$B$7:$M$57,11,0),")"))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5" t="str">
        <f>IF(A33=0," ",CONCATENATE(VLOOKUP(A33,Регистрация!$B$7:$M$57,3,0)," ",VLOOKUP(A33,Регистрация!$B$7:$M$57,4,0)," ",VLOOKUP(A33,Регистрация!$B$7:$M$57,5,0)," ","(",VLOOKUP(A33,Регистрация!$B$7:$M$57,11,0),")"))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5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5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C33:E33"/>
    <mergeCell ref="C34:E34"/>
    <mergeCell ref="C35:E35"/>
    <mergeCell ref="A37:C37"/>
    <mergeCell ref="A39:C39"/>
    <mergeCell ref="B23:C23"/>
    <mergeCell ref="F24:I24"/>
    <mergeCell ref="B30:E30"/>
    <mergeCell ref="C31:E31"/>
    <mergeCell ref="C32:E32"/>
    <mergeCell ref="B15:C15"/>
    <mergeCell ref="B17:C17"/>
    <mergeCell ref="B18:E18"/>
    <mergeCell ref="B19:C19"/>
    <mergeCell ref="B21:C21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A8" sqref="A8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6" t="str">
        <f>Регистрация!A1</f>
        <v xml:space="preserve"> Московский Детско-юношеский турнир по Всестилевому каратэ «Рождественские встречи»</v>
      </c>
      <c r="B1" s="496"/>
      <c r="C1" s="496"/>
      <c r="D1" s="496"/>
      <c r="E1" s="496"/>
      <c r="F1" s="496"/>
      <c r="G1" s="496"/>
      <c r="H1" s="496"/>
      <c r="I1" s="496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497" t="str">
        <f>Регистрация!A2</f>
        <v>Вид спорта: ВСЕСТИЛЕВОЕ КАРАТЭ (номер-код вида спорта 0900001411Я)</v>
      </c>
      <c r="B3" s="497"/>
      <c r="C3" s="497"/>
      <c r="D3" s="497"/>
      <c r="E3" s="497"/>
      <c r="F3" s="497"/>
      <c r="G3" s="497"/>
      <c r="H3" s="497"/>
      <c r="I3" s="497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87" t="str">
        <f>Регистрация!A3</f>
        <v>КАТА Мальчики 12-13 лет</v>
      </c>
      <c r="B5" s="487"/>
      <c r="C5" s="487"/>
      <c r="D5" s="487" t="str">
        <f>Регистрация!G3</f>
        <v>г. Москва</v>
      </c>
      <c r="E5" s="487"/>
      <c r="F5" s="487"/>
      <c r="G5" s="487"/>
      <c r="H5" s="88"/>
      <c r="I5" s="142">
        <f>Регистрация!L3</f>
        <v>44948</v>
      </c>
      <c r="J5" s="498">
        <f>Регистрация!M3</f>
        <v>0</v>
      </c>
      <c r="K5" s="498"/>
      <c r="L5" s="498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88"/>
      <c r="C9" s="488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2</v>
      </c>
      <c r="B10" s="499" t="str">
        <f>IF(Регистрация!$D$6&lt;A10," ",CONCATENATE(VLOOKUP(A10,Регистрация!$B$7:$M$57,3,0)," ",VLOOKUP(A10,Регистрация!$B$7:$M$57,4,0)," ","(",VLOOKUP(A10,Регистрация!$B$7:$M$57,11,0),")"))</f>
        <v>Резаев Алексей (Запорожцев В.А.)</v>
      </c>
      <c r="C10" s="499"/>
      <c r="D10" s="499"/>
      <c r="E10" s="49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88"/>
      <c r="C11" s="488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499" t="str">
        <f>IF(Регистрация!$D$6&lt;A13," ",CONCATENATE(VLOOKUP(A13,Регистрация!$B$7:$M$57,3,0)," ",VLOOKUP(A13,Регистрация!$B$7:$M$57,4,0)," ","(",VLOOKUP(A13,Регистрация!$B$7:$M$57,11,0),")"))</f>
        <v>Чепуренков Егор (Собиров Б.И.)</v>
      </c>
      <c r="C13" s="499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",CONCATENATE(VLOOKUP(D14,Регистрация!$B$7:$M$57,3,0)," ",VLOOKUP(D14,Регистрация!$B$7:$M$57,4,0)))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499" t="str">
        <f>IF(Регистрация!$D$6&lt;A15," ",CONCATENATE(VLOOKUP(A15,Регистрация!$B$7:$M$57,3,0)," ",VLOOKUP(A15,Регистрация!$B$7:$M$57,4,0)," ","(",VLOOKUP(A15,Регистрация!$B$7:$M$57,11,0),")"))</f>
        <v>Петров Глеб (Быкова И.К. 
Федоров Ю.А)</v>
      </c>
      <c r="C15" s="499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1</v>
      </c>
      <c r="B17" s="499" t="str">
        <f>IF(Регистрация!$D$6&lt;A17," ",CONCATENATE(VLOOKUP(A17,Регистрация!$B$7:$M$57,3,0)," ",VLOOKUP(A17,Регистрация!$B$7:$M$57,4,0)," ","(",VLOOKUP(A17,Регистрация!$B$7:$M$57,11,0),")"))</f>
        <v>Мешков Дмитрий (Гусев А.А.)</v>
      </c>
      <c r="C17" s="499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",CONCATENATE(VLOOKUP(D18,Регистрация!$B$7:$M$57,3,0)," ",VLOOKUP(D18,Регистрация!$B$7:$M$57,4,0)))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499" t="str">
        <f>IF(Регистрация!$D$6&lt;A19," ",CONCATENATE(VLOOKUP(A19,Регистрация!$B$7:$M$57,3,0)," ",VLOOKUP(A19,Регистрация!$B$7:$M$57,4,0)," ","(",VLOOKUP(A19,Регистрация!$B$7:$M$57,11,0),")"))</f>
        <v>Жиримес Артем (Насиров В.М.)</v>
      </c>
      <c r="C19" s="499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499" t="str">
        <f>IF(Регистрация!$D$6&lt;A21," ",CONCATENATE(VLOOKUP(A21,Регистрация!$B$7:$M$57,3,0)," ",VLOOKUP(A21,Регистрация!$B$7:$M$57,4,0)," ","(",VLOOKUP(A21,Регистрация!$B$7:$M$57,11,0),")"))</f>
        <v>Пилипенко Иван (Сорокин В.Г.)</v>
      </c>
      <c r="C21" s="499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",CONCATENATE(VLOOKUP(D22,Регистрация!$B$7:$M$57,3,0)," ",VLOOKUP(D22,Регистрация!$B$7:$M$57,4,0)))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499" t="str">
        <f>IF(Регистрация!$D$6&lt;A23," ",CONCATENATE(VLOOKUP(A23,Регистрация!$B$7:$M$57,3,0)," ",VLOOKUP(A23,Регистрация!$B$7:$M$57,4,0)," ","(",VLOOKUP(A23,Регистрация!$B$7:$M$57,11,0),")"))</f>
        <v>Найфонов Константин (Попкова А.В., Высоколов Е.А.)</v>
      </c>
      <c r="C23" s="499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",CONCATENATE(VLOOKUP(F26,Регистрация!$B$7:$M$57,3,0)," ",VLOOKUP(F26,Регистрация!$B$7:$M$57,4,0)))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",CONCATENATE(VLOOKUP(H27,Регистрация!$B$7:$M$57,3,0)," ",VLOOKUP(H27,Регистрация!$B$7:$M$57,4,0)))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",CONCATENATE(VLOOKUP(F28,Регистрация!$B$7:$M$57,3,0)," ",VLOOKUP(F28,Регистрация!$B$7:$M$57,4,0)))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0" t="str">
        <f>IF(A32=0," ",CONCATENATE(VLOOKUP(A32,Регистрация!$B$7:$M$57,3,0)," ",VLOOKUP(A32,Регистрация!$B$7:$M$57,4,0)," ",VLOOKUP(A32,Регистрация!$B$7:$M$57,5,0)," ","(",VLOOKUP(A32,Регистрация!$B$7:$M$57,11,0),")"))</f>
        <v xml:space="preserve"> </v>
      </c>
      <c r="D32" s="500"/>
      <c r="E32" s="500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0" t="str">
        <f>IF(A33=0," ",CONCATENATE(VLOOKUP(A33,Регистрация!$B$7:$M$57,3,0)," ",VLOOKUP(A33,Регистрация!$B$7:$M$57,4,0)," ",VLOOKUP(A33,Регистрация!$B$7:$M$57,5,0)," ","(",VLOOKUP(A33,Регистрация!$B$7:$M$57,11,0),")"))</f>
        <v xml:space="preserve"> </v>
      </c>
      <c r="D33" s="500"/>
      <c r="E33" s="500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0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500"/>
      <c r="E34" s="500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0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500"/>
      <c r="E35" s="500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4" t="s">
        <v>16</v>
      </c>
      <c r="B37" s="494"/>
      <c r="C37" s="494"/>
      <c r="D37" s="133"/>
      <c r="E37" s="133"/>
      <c r="F37" s="133"/>
      <c r="G37" s="33"/>
      <c r="H37" s="33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4" t="s">
        <v>17</v>
      </c>
      <c r="B39" s="494"/>
      <c r="C39" s="494"/>
      <c r="D39" s="133"/>
      <c r="E39" s="133"/>
      <c r="F39" s="133"/>
      <c r="G39" s="33"/>
      <c r="H39" s="33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  <mergeCell ref="B15:C15"/>
    <mergeCell ref="B17:C17"/>
    <mergeCell ref="B19:C19"/>
    <mergeCell ref="B21:C21"/>
    <mergeCell ref="B23:C23"/>
    <mergeCell ref="A7:I7"/>
    <mergeCell ref="B9:C9"/>
    <mergeCell ref="B10:E10"/>
    <mergeCell ref="B11:C11"/>
    <mergeCell ref="B13:C13"/>
    <mergeCell ref="A1:I1"/>
    <mergeCell ref="A3:I3"/>
    <mergeCell ref="A5:C5"/>
    <mergeCell ref="D5:G5"/>
    <mergeCell ref="J5:L5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86">
        <f>Регистрация!L3</f>
        <v>44948</v>
      </c>
      <c r="J5" s="486">
        <f>Регистрация!M3</f>
        <v>0</v>
      </c>
      <c r="K5" s="486"/>
      <c r="L5" s="486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0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490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",CONCATENATE(VLOOKUP(D10,Регистрация!$B$7:$M$57,3,0)," ",VLOOKUP(D10,Регистрация!$B$7:$M$57,4,0)))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0" t="str">
        <f>IF(Регистрация!$D$6&lt;A11," ",CONCATENATE(VLOOKUP(A11,Регистрация!$B$7:$M$57,3,0)," ",VLOOKUP(A11,Регистрация!$B$7:$M$57,4,0)," ","(",VLOOKUP(A11,Регистрация!$B$7:$M$57,11,0),")"))</f>
        <v>Пилипенко Иван (Сорокин В.Г.)</v>
      </c>
      <c r="C11" s="490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",CONCATENATE(VLOOKUP(F12,Регистрация!$B$7:$M$57,3,0)," ",VLOOKUP(F12,Регистрация!$B$7:$M$57,4,0)))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0" t="str">
        <f>IF(Регистрация!$D$6&lt;A13," ",CONCATENATE(VLOOKUP(A13,Регистрация!$B$7:$M$57,3,0)," ",VLOOKUP(A13,Регистрация!$B$7:$M$57,4,0)," ","(",VLOOKUP(A13,Регистрация!$B$7:$M$57,11,0),")"))</f>
        <v>Найфонов Константин (Попкова А.В., Высоколов Е.А.)</v>
      </c>
      <c r="C13" s="490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",CONCATENATE(VLOOKUP(D14,Регистрация!$B$7:$M$57,3,0)," ",VLOOKUP(D14,Регистрация!$B$7:$M$57,4,0)))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0" t="str">
        <f>IF(Регистрация!$D$6&lt;A15," ",CONCATENATE(VLOOKUP(A15,Регистрация!$B$7:$M$57,3,0)," ",VLOOKUP(A15,Регистрация!$B$7:$M$57,4,0)," ","(",VLOOKUP(A15,Регистрация!$B$7:$M$57,11,0),")"))</f>
        <v>Жиримес Артем (Насиров В.М.)</v>
      </c>
      <c r="C15" s="490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",CONCATENATE(VLOOKUP(H16,Регистрация!$B$7:$M$57,3,0)," ",VLOOKUP(H16,Регистрация!$B$7:$M$57,4,0)))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0" t="str">
        <f>IF(Регистрация!$D$6&lt;A17," ",CONCATENATE(VLOOKUP(A17,Регистрация!$B$7:$M$57,3,0)," ",VLOOKUP(A17,Регистрация!$B$7:$M$57,4,0)," ","(",VLOOKUP(A17,Регистрация!$B$7:$M$57,11,0),")"))</f>
        <v>Резаев Алексей (Запорожцев В.А.)</v>
      </c>
      <c r="C17" s="490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",CONCATENATE(VLOOKUP(D18,Регистрация!$B$7:$M$57,3,0)," ",VLOOKUP(D18,Регистрация!$B$7:$M$57,4,0)))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0" t="str">
        <f>IF(Регистрация!$D$6&lt;A19," ",CONCATENATE(VLOOKUP(A19,Регистрация!$B$7:$M$57,3,0)," ",VLOOKUP(A19,Регистрация!$B$7:$M$57,4,0)," ","(",VLOOKUP(A19,Регистрация!$B$7:$M$57,11,0),")"))</f>
        <v>Петров Глеб (Быкова И.К. 
Федоров Ю.А)</v>
      </c>
      <c r="C19" s="490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",CONCATENATE(VLOOKUP(F20,Регистрация!$B$7:$M$57,3,0)," ",VLOOKUP(F20,Регистрация!$B$7:$M$57,4,0)))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0" t="str">
        <f>IF(Регистрация!$D$6&lt;A21," ",CONCATENATE(VLOOKUP(A21,Регистрация!$B$7:$M$57,3,0)," ",VLOOKUP(A21,Регистрация!$B$7:$M$57,4,0)," ","(",VLOOKUP(A21,Регистрация!$B$7:$M$57,11,0),")"))</f>
        <v>Чепуренков Егор (Собиров Б.И.)</v>
      </c>
      <c r="C21" s="490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",CONCATENATE(VLOOKUP(D22,Регистрация!$B$7:$M$57,3,0)," ",VLOOKUP(D22,Регистрация!$B$7:$M$57,4,0)))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0" t="str">
        <f>IF(Регистрация!$D$6&lt;A23," ",CONCATENATE(VLOOKUP(A23,Регистрация!$B$7:$M$57,3,0)," ",VLOOKUP(A23,Регистрация!$B$7:$M$57,4,0)," ","(",VLOOKUP(A23,Регистрация!$B$7:$M$57,11,0),")"))</f>
        <v>Евстигнеев Егор (Гусев А.А.)</v>
      </c>
      <c r="C23" s="490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1" t="s">
        <v>22</v>
      </c>
      <c r="G24" s="491"/>
      <c r="H24" s="491"/>
      <c r="I24" s="491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",CONCATENATE(VLOOKUP(F26,Регистрация!$B$7:$M$57,3,0)," ",VLOOKUP(F26,Регистрация!$B$7:$M$57,4,0)))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",CONCATENATE(VLOOKUP(H27,Регистрация!$B$7:$M$57,3,0)," ",VLOOKUP(H27,Регистрация!$B$7:$M$57,4,0)))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",CONCATENATE(VLOOKUP(F28,Регистрация!$B$7:$M$57,3,0)," ",VLOOKUP(F28,Регистрация!$B$7:$M$57,4,0)))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2" t="s">
        <v>19</v>
      </c>
      <c r="C30" s="492"/>
      <c r="D30" s="492"/>
      <c r="E30" s="49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3" t="s">
        <v>21</v>
      </c>
      <c r="D31" s="493"/>
      <c r="E31" s="49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5" t="str">
        <f>IF(A32=0," ",CONCATENATE(VLOOKUP(A32,Регистрация!$B$7:$M$57,3,0)," ",VLOOKUP(A32,Регистрация!$B$7:$M$57,4,0)," ",VLOOKUP(A32,Регистрация!$B$7:$M$57,5,0)," ","(",VLOOKUP(A32,Регистрация!$B$7:$M$57,11,0),")"))</f>
        <v xml:space="preserve"> </v>
      </c>
      <c r="D32" s="495"/>
      <c r="E32" s="495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5" t="str">
        <f>IF(A33=0," ",CONCATENATE(VLOOKUP(A33,Регистрация!$B$7:$M$57,3,0)," ",VLOOKUP(A33,Регистрация!$B$7:$M$57,4,0)," ",VLOOKUP(A33,Регистрация!$B$7:$M$57,5,0)," ","(",VLOOKUP(A33,Регистрация!$B$7:$M$57,11,0),")"))</f>
        <v xml:space="preserve"> </v>
      </c>
      <c r="D33" s="495"/>
      <c r="E33" s="495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5" t="str">
        <f>IF(A34=0," ",CONCATENATE(VLOOKUP(A34,Регистрация!$B$7:$M$57,3,0)," ",VLOOKUP(A34,Регистрация!$B$7:$M$57,4,0)," ",VLOOKUP(A34,Регистрация!$B$7:$M$57,5,0)," ","(",VLOOKUP(A34,Регистрация!$B$7:$M$57,11,0),")"))</f>
        <v xml:space="preserve"> </v>
      </c>
      <c r="D34" s="495"/>
      <c r="E34" s="495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5" t="str">
        <f>IF(A35=0," ",CONCATENATE(VLOOKUP(A35,Регистрация!$B$7:$M$57,3,0)," ",VLOOKUP(A35,Регистрация!$B$7:$M$57,4,0)," ",VLOOKUP(A35,Регистрация!$B$7:$M$57,5,0)," ","(",VLOOKUP(A35,Регистрация!$B$7:$M$57,11,0),")"))</f>
        <v xml:space="preserve"> </v>
      </c>
      <c r="D35" s="495"/>
      <c r="E35" s="495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4" t="s">
        <v>16</v>
      </c>
      <c r="B37" s="494"/>
      <c r="C37" s="494"/>
      <c r="D37" s="133"/>
      <c r="E37" s="133"/>
      <c r="F37" s="133"/>
      <c r="G37" s="33"/>
      <c r="H37" s="134" t="str">
        <f>Регистрация!L58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4" t="s">
        <v>17</v>
      </c>
      <c r="B39" s="494"/>
      <c r="C39" s="494"/>
      <c r="D39" s="133"/>
      <c r="E39" s="133"/>
      <c r="F39" s="133"/>
      <c r="G39" s="33"/>
      <c r="H39" s="134" t="str">
        <f>Регистрация!L60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C35:E35"/>
    <mergeCell ref="A37:C37"/>
    <mergeCell ref="A39:C39"/>
    <mergeCell ref="B30:E30"/>
    <mergeCell ref="C31:E31"/>
    <mergeCell ref="C32:E32"/>
    <mergeCell ref="C33:E33"/>
    <mergeCell ref="C34:E34"/>
    <mergeCell ref="B17:C17"/>
    <mergeCell ref="B19:C19"/>
    <mergeCell ref="B21:C21"/>
    <mergeCell ref="B23:C23"/>
    <mergeCell ref="F24:I24"/>
    <mergeCell ref="A7:I7"/>
    <mergeCell ref="B9:C9"/>
    <mergeCell ref="B11:C11"/>
    <mergeCell ref="B13:C13"/>
    <mergeCell ref="B15:C15"/>
    <mergeCell ref="A1:I1"/>
    <mergeCell ref="A3:I3"/>
    <mergeCell ref="A5:C5"/>
    <mergeCell ref="D5:G5"/>
    <mergeCell ref="J5:L5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83" t="str">
        <f>Регистрация!A1</f>
        <v xml:space="preserve"> Московский Детско-юношеский турнир по Всестилевому каратэ «Рождественские встречи»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484" t="str">
        <f>Регистрация!A2</f>
        <v>Вид спорта: ВСЕСТИЛЕВОЕ КАРАТЭ (номер-код вида спорта 0900001411Я)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485" t="str">
        <f>Регистрация!A3</f>
        <v>КАТА Мальчики 12-13 лет</v>
      </c>
      <c r="B5" s="485"/>
      <c r="C5" s="485"/>
      <c r="D5" s="485" t="str">
        <f>Регистрация!G3</f>
        <v>г. Москва</v>
      </c>
      <c r="E5" s="485"/>
      <c r="F5" s="485"/>
      <c r="G5" s="485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87" t="s">
        <v>18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01" t="str">
        <f>IF(Регистрация!$D$6&lt;A9," ",CONCATENATE(VLOOKUP(A9,Регистрация!$B$7:$M$57,3,0)," ",VLOOKUP(A9,Регистрация!$B$7:$M$57,4,0)," ","(",VLOOKUP(A9,Регистрация!$B$7:$M$57,11,0),")"))</f>
        <v>Мешков Дмитрий (Гусев А.А.)</v>
      </c>
      <c r="C9" s="501"/>
      <c r="D9" s="501" t="e">
        <f>IF(Регистрация!$D$6&lt;C9," ",CONCATENATE(VLOOKUP(C9,Регистрация!$B$7:$M$57,3,0)," ",VLOOKUP(C9,Регистрация!$B$7:$M$57,4,0)," ","(",VLOOKUP(C9,Регистрация!$B$7:$M$57,11,0),")"))</f>
        <v>#N/A</v>
      </c>
      <c r="E9" s="50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2"/>
      <c r="C10" s="502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2"/>
      <c r="C11" s="502"/>
      <c r="D11" s="157"/>
      <c r="E11" s="160"/>
      <c r="F11" s="161"/>
      <c r="G11" s="123" t="str">
        <f>IF(F11=0," ",CONCATENATE(VLOOKUP(F11,Регистрация!$B$7:$M$57,3,0)," ",VLOOKUP(F11,Регистрация!$B$7:$M$57,4,0)))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01" t="str">
        <f>IF(Регистрация!$D$6&lt;A12," ",CONCATENATE(VLOOKUP(A12,Регистрация!$B$7:$M$57,3,0)," ",VLOOKUP(A12,Регистрация!$B$7:$M$57,4,0)," ","(",VLOOKUP(A12,Регистрация!$B$7:$M$57,11,0),")"))</f>
        <v>Пилипенко Иван (Сорокин В.Г.)</v>
      </c>
      <c r="C12" s="50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2"/>
      <c r="C13" s="502"/>
      <c r="D13" s="156"/>
      <c r="E13" s="143" t="str">
        <f>IF(D13=0," ",CONCATENATE(VLOOKUP(D13,Регистрация!$B$7:$M$57,3,0)," ",VLOOKUP(D13,Регистрация!$B$7:$M$57,4,0)))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01" t="str">
        <f>IF(Регистрация!$D$6&lt;A14," ",CONCATENATE(VLOOKUP(A14,Регистрация!$B$7:$M$57,3,0)," ",VLOOKUP(A14,Регистрация!$B$7:$M$57,4,0)," ","(",VLOOKUP(A14,Регистрация!$B$7:$M$57,11,0),")"))</f>
        <v>Ходырев Денис (Кудашкин А.Е.)</v>
      </c>
      <c r="C14" s="50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2"/>
      <c r="C15" s="502"/>
      <c r="D15" s="165"/>
      <c r="E15" s="158"/>
      <c r="F15" s="98"/>
      <c r="G15" s="164"/>
      <c r="H15" s="161"/>
      <c r="I15" s="123" t="str">
        <f>IF(H15=0," ",CONCATENATE(VLOOKUP(H15,Регистрация!$B$7:$M$57,3,0)," ",VLOOKUP(H15,Регистрация!$B$7:$M$57,4,0)))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2"/>
      <c r="C16" s="502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01" t="str">
        <f>IF(Регистрация!$D$6&lt;A17," ",CONCATENATE(VLOOKUP(A17,Регистрация!$B$7:$M$57,3,0)," ",VLOOKUP(A17,Регистрация!$B$7:$M$57,4,0)," ","(",VLOOKUP(A17,Регистрация!$B$7:$M$57,11,0),")"))</f>
        <v>Найфонов Константин (Попкова А.В., Высоколов Е.А.)</v>
      </c>
      <c r="C17" s="501"/>
      <c r="D17" s="501" t="e">
        <f>IF(Регистрация!$D$6&lt;C17," ",CONCATENATE(VLOOKUP(C17,Регистрация!$B$7:$M$57,3,0)," ",VLOOKUP(C17,Регистрация!$B$7:$M$57,4,0)," ","(",VLOOKUP(C17,Регистрация!$B$7:$M$57,11,0),")"))</f>
        <v>#N/A</v>
      </c>
      <c r="E17" s="50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2"/>
      <c r="C18" s="502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2"/>
      <c r="C19" s="502"/>
      <c r="D19" s="157"/>
      <c r="E19" s="160"/>
      <c r="F19" s="161"/>
      <c r="G19" s="123" t="str">
        <f>IF(F19=0," ",CONCATENATE(VLOOKUP(F19,Регистрация!$B$7:$M$57,3,0)," ",VLOOKUP(F19,Регистрация!$B$7:$M$57,4,0)))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2"/>
      <c r="C20" s="502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01" t="str">
        <f>IF(Регистрация!$D$6&lt;A21," ",CONCATENATE(VLOOKUP(A21,Регистрация!$B$7:$M$57,3,0)," ",VLOOKUP(A21,Регистрация!$B$7:$M$57,4,0)," ","(",VLOOKUP(A21,Регистрация!$B$7:$M$57,11,0),")"))</f>
        <v>Жиримес Артем (Насиров В.М.)</v>
      </c>
      <c r="C21" s="501"/>
      <c r="D21" s="501" t="e">
        <f>IF(Регистрация!$D$6&lt;C21," ",CONCATENATE(VLOOKUP(C21,Регистрация!$B$7:$M$57,3,0)," ",VLOOKUP(C21,Регистрация!$B$7:$M$57,4,0)," ","(",VLOOKUP(C21,Регистрация!$B$7:$M$57,11,0),")"))</f>
        <v>#N/A</v>
      </c>
      <c r="E21" s="50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2"/>
      <c r="C22" s="502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2"/>
      <c r="C23" s="502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",CONCATENATE(VLOOKUP(J23,Регистрация!$B$7:$M$57,3,0)," ",VLOOKUP(J23,Регистрация!$B$7:$M$57,4,0)))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2"/>
      <c r="C24" s="502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01" t="str">
        <f>IF(Регистрация!$D$6&lt;A25," ",CONCATENATE(VLOOKUP(A25,Регистрация!$B$7:$M$57,3,0)," ",VLOOKUP(A25,Регистрация!$B$7:$M$57,4,0)," ","(",VLOOKUP(A25,Регистрация!$B$7:$M$57,11,0),")"))</f>
        <v>Резаев Алексей (Запорожцев В.А.)</v>
      </c>
      <c r="C25" s="501"/>
      <c r="D25" s="501" t="e">
        <f>IF(Регистрация!$D$6&lt;C25," ",CONCATENATE(VLOOKUP(C25,Регистрация!$B$7:$M$57,3,0)," ",VLOOKUP(C25,Регистрация!$B$7:$M$57,4,0)," ","(",VLOOKUP(C25,Регистрация!$B$7:$M$57,11,0),")"))</f>
        <v>#N/A</v>
      </c>
      <c r="E25" s="50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2"/>
      <c r="C26" s="502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2"/>
      <c r="C27" s="502"/>
      <c r="D27" s="165"/>
      <c r="E27" s="160"/>
      <c r="F27" s="161"/>
      <c r="G27" s="123" t="str">
        <f>IF(F27=0," ",CONCATENATE(VLOOKUP(F27,Регистрация!$B$7:$M$57,3,0)," ",VLOOKUP(F27,Регистрация!$B$7:$M$57,4,0)))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2"/>
      <c r="C28" s="502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01" t="str">
        <f>IF(Регистрация!$D$6&lt;A29," ",CONCATENATE(VLOOKUP(A29,Регистрация!$B$7:$M$57,3,0)," ",VLOOKUP(A29,Регистрация!$B$7:$M$57,4,0)," ","(",VLOOKUP(A29,Регистрация!$B$7:$M$57,11,0),")"))</f>
        <v>Петров Глеб (Быкова И.К. 
Федоров Ю.А)</v>
      </c>
      <c r="C29" s="501"/>
      <c r="D29" s="501" t="e">
        <f>IF(Регистрация!$D$6&lt;C29," ",CONCATENATE(VLOOKUP(C29,Регистрация!$B$7:$M$57,3,0)," ",VLOOKUP(C29,Регистрация!$B$7:$M$57,4,0)," ","(",VLOOKUP(C29,Регистрация!$B$7:$M$57,11,0),")"))</f>
        <v>#N/A</v>
      </c>
      <c r="E29" s="50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2"/>
      <c r="C30" s="502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2"/>
      <c r="C31" s="502"/>
      <c r="D31" s="165"/>
      <c r="E31" s="158"/>
      <c r="F31" s="87"/>
      <c r="G31" s="164"/>
      <c r="H31" s="161"/>
      <c r="I31" s="123" t="str">
        <f>IF(H31=0," ",CONCATENATE(VLOOKUP(H31,Регистрация!$B$7:$M$57,3,0)," ",VLOOKUP(H31,Регистрация!$B$7:$M$57,4,0)))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2"/>
      <c r="C32" s="502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01" t="str">
        <f>IF(Регистрация!$D$6&lt;A33," ",CONCATENATE(VLOOKUP(A33,Регистрация!$B$7:$M$57,3,0)," ",VLOOKUP(A33,Регистрация!$B$7:$M$57,4,0)," ","(",VLOOKUP(A33,Регистрация!$B$7:$M$57,11,0),")"))</f>
        <v>Чепуренков Егор (Собиров Б.И.)</v>
      </c>
      <c r="C33" s="501"/>
      <c r="D33" s="501" t="e">
        <f>IF(Регистрация!$D$6&lt;C33," ",CONCATENATE(VLOOKUP(C33,Регистрация!$B$7:$M$57,3,0)," ",VLOOKUP(C33,Регистрация!$B$7:$M$57,4,0)," ","(",VLOOKUP(C33,Регистрация!$B$7:$M$57,11,0),")"))</f>
        <v>#N/A</v>
      </c>
      <c r="E33" s="50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2"/>
      <c r="C34" s="502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2"/>
      <c r="C35" s="502"/>
      <c r="D35" s="165"/>
      <c r="E35" s="160"/>
      <c r="F35" s="161"/>
      <c r="G35" s="123" t="str">
        <f>IF(F35=0," ",CONCATENATE(VLOOKUP(F35,Регистрация!$B$7:$M$57,3,0)," ",VLOOKUP(F35,Регистрация!$B$7:$M$57,4,0)))</f>
        <v xml:space="preserve"> </v>
      </c>
      <c r="H35" s="87"/>
      <c r="I35" s="503" t="s">
        <v>23</v>
      </c>
      <c r="J35" s="503"/>
      <c r="K35" s="503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2"/>
      <c r="C36" s="502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01" t="str">
        <f>IF(Регистрация!$D$6&lt;A37," ",CONCATENATE(VLOOKUP(A37,Регистрация!$B$7:$M$57,3,0)," ",VLOOKUP(A37,Регистрация!$B$7:$M$57,4,0)," ","(",VLOOKUP(A37,Регистрация!$B$7:$M$57,11,0),")"))</f>
        <v>Евстигнеев Егор (Гусев А.А.)</v>
      </c>
      <c r="C37" s="501"/>
      <c r="D37" s="501" t="e">
        <f>IF(Регистрация!$D$6&lt;C37," ",CONCATENATE(VLOOKUP(C37,Регистрация!$B$7:$M$57,3,0)," ",VLOOKUP(C37,Регистрация!$B$7:$M$57,4,0)," ","(",VLOOKUP(C37,Регистрация!$B$7:$M$57,11,0),")"))</f>
        <v>#N/A</v>
      </c>
      <c r="E37" s="501"/>
      <c r="F37" s="87"/>
      <c r="G37" s="87"/>
      <c r="H37" s="169">
        <f>IF(H15=F11,F19,F11)</f>
        <v>0</v>
      </c>
      <c r="I37" s="123" t="str">
        <f>IF(H37=0," ",CONCATENATE(VLOOKUP(H37,Регистрация!$B$7:$M$57,3,0)," ",VLOOKUP(H37,Регистрация!$B$7:$M$57,4,0)))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2"/>
      <c r="C38" s="502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",CONCATENATE(VLOOKUP(J38,Регистрация!$B$7:$M$57,3,0)," ",VLOOKUP(J38,Регистрация!$B$7:$M$57,4,0)))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",CONCATENATE(VLOOKUP(H39,Регистрация!$B$7:$M$57,3,0)," ",VLOOKUP(H39,Регистрация!$B$7:$M$57,4,0)))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2" t="s">
        <v>19</v>
      </c>
      <c r="B40" s="492"/>
      <c r="C40" s="492"/>
      <c r="D40" s="492"/>
      <c r="E40" s="49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4" t="str">
        <f>IF(A42=0," ",CONCATENATE(VLOOKUP(A42,Регистрация!$B$7:$M$57,3,0)," ",VLOOKUP(A42,Регистрация!$B$7:$M$57,4,0)," ",VLOOKUP(A42,Регистрация!$B$7:$M$57,5,0)," ","(",VLOOKUP(A42,Регистрация!$B$7:$M$57,11,0),")"))</f>
        <v xml:space="preserve"> </v>
      </c>
      <c r="D42" s="504"/>
      <c r="E42" s="504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4" t="str">
        <f>IF(A43=0," ",CONCATENATE(VLOOKUP(A43,Регистрация!$B$7:$M$57,3,0)," ",VLOOKUP(A43,Регистрация!$B$7:$M$57,4,0)," ",VLOOKUP(A43,Регистрация!$B$7:$M$57,5,0)," ","(",VLOOKUP(A43,Регистрация!$B$7:$M$57,11,0),")"))</f>
        <v xml:space="preserve"> </v>
      </c>
      <c r="D43" s="504"/>
      <c r="E43" s="504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4" t="str">
        <f>IF(A44=0," ",CONCATENATE(VLOOKUP(A44,Регистрация!$B$7:$M$57,3,0)," ",VLOOKUP(A44,Регистрация!$B$7:$M$57,4,0)," ",VLOOKUP(A44,Регистрация!$B$7:$M$57,5,0)," ","(",VLOOKUP(A44,Регистрация!$B$7:$M$57,11,0),")"))</f>
        <v xml:space="preserve"> </v>
      </c>
      <c r="D44" s="504"/>
      <c r="E44" s="504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4" t="str">
        <f>IF(A45=0," ",CONCATENATE(VLOOKUP(A45,Регистрация!$B$7:$M$57,3,0)," ",VLOOKUP(A45,Регистрация!$B$7:$M$57,4,0)," ",VLOOKUP(A45,Регистрация!$B$7:$M$57,5,0)," ","(",VLOOKUP(A45,Регистрация!$B$7:$M$57,11,0),")"))</f>
        <v xml:space="preserve"> </v>
      </c>
      <c r="D45" s="504"/>
      <c r="E45" s="504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4" t="s">
        <v>16</v>
      </c>
      <c r="B46" s="494"/>
      <c r="C46" s="494"/>
      <c r="D46" s="171"/>
      <c r="E46" s="33"/>
      <c r="F46" s="133"/>
      <c r="G46" s="133"/>
      <c r="H46" s="133"/>
      <c r="I46" s="33"/>
      <c r="J46" s="134" t="str">
        <f>Регистрация!L58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4" t="s">
        <v>17</v>
      </c>
      <c r="B48" s="494"/>
      <c r="C48" s="494"/>
      <c r="D48" s="171"/>
      <c r="E48" s="33"/>
      <c r="F48" s="133"/>
      <c r="G48" s="133"/>
      <c r="H48" s="133"/>
      <c r="I48" s="33"/>
      <c r="J48" s="134" t="str">
        <f>Регистрация!L60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C45:E45"/>
    <mergeCell ref="A46:C46"/>
    <mergeCell ref="A48:C48"/>
    <mergeCell ref="B38:C38"/>
    <mergeCell ref="A40:E40"/>
    <mergeCell ref="C42:E42"/>
    <mergeCell ref="C43:E43"/>
    <mergeCell ref="C44:E44"/>
    <mergeCell ref="B34:C34"/>
    <mergeCell ref="B35:C35"/>
    <mergeCell ref="I35:K35"/>
    <mergeCell ref="B36:C36"/>
    <mergeCell ref="B37:E37"/>
    <mergeCell ref="B29:E29"/>
    <mergeCell ref="B30:C30"/>
    <mergeCell ref="B31:C31"/>
    <mergeCell ref="B32:C32"/>
    <mergeCell ref="B33:E33"/>
    <mergeCell ref="B24:C24"/>
    <mergeCell ref="B25:E25"/>
    <mergeCell ref="B26:C26"/>
    <mergeCell ref="B27:C27"/>
    <mergeCell ref="B28:C28"/>
    <mergeCell ref="B19:C19"/>
    <mergeCell ref="B20:C20"/>
    <mergeCell ref="B21:E21"/>
    <mergeCell ref="B22:C22"/>
    <mergeCell ref="B23:C23"/>
    <mergeCell ref="B14:C14"/>
    <mergeCell ref="B15:C15"/>
    <mergeCell ref="B16:C16"/>
    <mergeCell ref="B17:E17"/>
    <mergeCell ref="B18:C18"/>
    <mergeCell ref="B9:E9"/>
    <mergeCell ref="B10:C10"/>
    <mergeCell ref="B11:C11"/>
    <mergeCell ref="B12:C12"/>
    <mergeCell ref="B13:C13"/>
    <mergeCell ref="A1:K1"/>
    <mergeCell ref="A3:K3"/>
    <mergeCell ref="A5:C5"/>
    <mergeCell ref="D5:G5"/>
    <mergeCell ref="A7:K7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2023-01-20T21:04:40Z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