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20730" windowHeight="11760" tabRatio="500"/>
  </bookViews>
  <sheets>
    <sheet name="Регистрация" sheetId="1" r:id="rId1"/>
    <sheet name="2" sheetId="2" r:id="rId2"/>
    <sheet name="3" sheetId="3" state="hidden" r:id="rId3"/>
    <sheet name="4" sheetId="4" state="hidden" r:id="rId4"/>
    <sheet name="5" sheetId="5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  <sheet name="11" sheetId="11" state="hidden" r:id="rId11"/>
    <sheet name="12" sheetId="12" state="hidden" r:id="rId12"/>
    <sheet name="13" sheetId="13" state="hidden" r:id="rId13"/>
    <sheet name="14" sheetId="14" state="hidden" r:id="rId14"/>
    <sheet name="15" sheetId="15" state="hidden" r:id="rId15"/>
    <sheet name="16" sheetId="16" state="hidden" r:id="rId16"/>
    <sheet name="17" sheetId="17" state="hidden" r:id="rId17"/>
    <sheet name="18" sheetId="18" state="hidden" r:id="rId18"/>
    <sheet name="19" sheetId="19" state="hidden" r:id="rId19"/>
    <sheet name="20" sheetId="20" state="hidden" r:id="rId20"/>
    <sheet name="21" sheetId="21" state="hidden" r:id="rId21"/>
    <sheet name="22" sheetId="22" state="hidden" r:id="rId22"/>
    <sheet name="23" sheetId="23" state="hidden" r:id="rId23"/>
    <sheet name="24" sheetId="24" state="hidden" r:id="rId24"/>
    <sheet name="25" sheetId="25" state="hidden" r:id="rId25"/>
    <sheet name="26" sheetId="26" state="hidden" r:id="rId26"/>
    <sheet name="27" sheetId="27" state="hidden" r:id="rId27"/>
    <sheet name="28" sheetId="28" state="hidden" r:id="rId28"/>
    <sheet name="29" sheetId="29" state="hidden" r:id="rId29"/>
    <sheet name="30" sheetId="30" state="hidden" r:id="rId30"/>
    <sheet name="31" sheetId="31" state="hidden" r:id="rId31"/>
    <sheet name="32" sheetId="32" state="hidden" r:id="rId32"/>
    <sheet name="Итоговый" sheetId="33" state="hidden" r:id="rId33"/>
    <sheet name="ката 32" sheetId="34" state="hidden" r:id="rId34"/>
    <sheet name="ката 16" sheetId="35" state="hidden" r:id="rId35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8" i="35"/>
  <c r="L36"/>
  <c r="W3"/>
  <c r="R3"/>
  <c r="E3"/>
  <c r="A3"/>
  <c r="A2"/>
  <c r="A1"/>
  <c r="L57" i="34"/>
  <c r="L55"/>
  <c r="W3"/>
  <c r="R3"/>
  <c r="E3"/>
  <c r="A3"/>
  <c r="A2"/>
  <c r="A1"/>
  <c r="D73" i="33"/>
  <c r="G71"/>
  <c r="E71"/>
  <c r="H69"/>
  <c r="G69"/>
  <c r="F69"/>
  <c r="E69"/>
  <c r="D69"/>
  <c r="H68"/>
  <c r="G68"/>
  <c r="F68"/>
  <c r="E68"/>
  <c r="D68"/>
  <c r="H67"/>
  <c r="G67"/>
  <c r="F67"/>
  <c r="E67"/>
  <c r="D67"/>
  <c r="H66"/>
  <c r="G66"/>
  <c r="F66"/>
  <c r="E66"/>
  <c r="D66"/>
  <c r="H65"/>
  <c r="G65"/>
  <c r="F65"/>
  <c r="E65"/>
  <c r="D65"/>
  <c r="H64"/>
  <c r="G64"/>
  <c r="F64"/>
  <c r="E64"/>
  <c r="D64"/>
  <c r="H63"/>
  <c r="G63"/>
  <c r="F63"/>
  <c r="E63"/>
  <c r="D63"/>
  <c r="H62"/>
  <c r="G62"/>
  <c r="F62"/>
  <c r="E62"/>
  <c r="D62"/>
  <c r="H61"/>
  <c r="G61"/>
  <c r="F61"/>
  <c r="E61"/>
  <c r="D61"/>
  <c r="H60"/>
  <c r="G60"/>
  <c r="F60"/>
  <c r="E60"/>
  <c r="D60"/>
  <c r="H59"/>
  <c r="G59"/>
  <c r="F59"/>
  <c r="E59"/>
  <c r="D59"/>
  <c r="H58"/>
  <c r="G58"/>
  <c r="F58"/>
  <c r="E58"/>
  <c r="D58"/>
  <c r="H57"/>
  <c r="G57"/>
  <c r="F57"/>
  <c r="E57"/>
  <c r="D57"/>
  <c r="H56"/>
  <c r="G56"/>
  <c r="F56"/>
  <c r="E56"/>
  <c r="D56"/>
  <c r="H55"/>
  <c r="G55"/>
  <c r="F55"/>
  <c r="E55"/>
  <c r="D55"/>
  <c r="H54"/>
  <c r="G54"/>
  <c r="F54"/>
  <c r="E54"/>
  <c r="D54"/>
  <c r="H53"/>
  <c r="G53"/>
  <c r="F53"/>
  <c r="E53"/>
  <c r="D53"/>
  <c r="H52"/>
  <c r="G52"/>
  <c r="F52"/>
  <c r="E52"/>
  <c r="D52"/>
  <c r="H51"/>
  <c r="G51"/>
  <c r="F51"/>
  <c r="E51"/>
  <c r="D51"/>
  <c r="H50"/>
  <c r="G50"/>
  <c r="F50"/>
  <c r="E50"/>
  <c r="D50"/>
  <c r="H49"/>
  <c r="G49"/>
  <c r="F49"/>
  <c r="E49"/>
  <c r="D49"/>
  <c r="H48"/>
  <c r="G48"/>
  <c r="F48"/>
  <c r="E48"/>
  <c r="D48"/>
  <c r="H47"/>
  <c r="G47"/>
  <c r="F47"/>
  <c r="E47"/>
  <c r="D47"/>
  <c r="H46"/>
  <c r="G46"/>
  <c r="F46"/>
  <c r="E46"/>
  <c r="D46"/>
  <c r="H45"/>
  <c r="G45"/>
  <c r="F45"/>
  <c r="E45"/>
  <c r="D45"/>
  <c r="H44"/>
  <c r="G44"/>
  <c r="F44"/>
  <c r="E44"/>
  <c r="D44"/>
  <c r="H43"/>
  <c r="G43"/>
  <c r="F43"/>
  <c r="E43"/>
  <c r="D43"/>
  <c r="H42"/>
  <c r="G42"/>
  <c r="F42"/>
  <c r="E42"/>
  <c r="D42"/>
  <c r="H41"/>
  <c r="G41"/>
  <c r="F41"/>
  <c r="E41"/>
  <c r="D41"/>
  <c r="H40"/>
  <c r="G40"/>
  <c r="F40"/>
  <c r="E40"/>
  <c r="D40"/>
  <c r="H39"/>
  <c r="G39"/>
  <c r="F39"/>
  <c r="E39"/>
  <c r="D39"/>
  <c r="H38"/>
  <c r="G38"/>
  <c r="F38"/>
  <c r="E38"/>
  <c r="D38"/>
  <c r="H37"/>
  <c r="G37"/>
  <c r="F37"/>
  <c r="E37"/>
  <c r="D37"/>
  <c r="H36"/>
  <c r="G36"/>
  <c r="F36"/>
  <c r="E36"/>
  <c r="D36"/>
  <c r="H35"/>
  <c r="G35"/>
  <c r="F35"/>
  <c r="E35"/>
  <c r="D35"/>
  <c r="H34"/>
  <c r="G34"/>
  <c r="F34"/>
  <c r="E34"/>
  <c r="D34"/>
  <c r="H33"/>
  <c r="G33"/>
  <c r="F33"/>
  <c r="E33"/>
  <c r="D33"/>
  <c r="H32"/>
  <c r="G32"/>
  <c r="F32"/>
  <c r="E32"/>
  <c r="D32"/>
  <c r="H31"/>
  <c r="G31"/>
  <c r="F31"/>
  <c r="E31"/>
  <c r="D31"/>
  <c r="H30"/>
  <c r="G30"/>
  <c r="F30"/>
  <c r="E30"/>
  <c r="D30"/>
  <c r="H29"/>
  <c r="G29"/>
  <c r="F29"/>
  <c r="E29"/>
  <c r="D29"/>
  <c r="H28"/>
  <c r="G28"/>
  <c r="F28"/>
  <c r="E28"/>
  <c r="D28"/>
  <c r="H27"/>
  <c r="G27"/>
  <c r="F27"/>
  <c r="E27"/>
  <c r="D27"/>
  <c r="H26"/>
  <c r="G26"/>
  <c r="F26"/>
  <c r="E26"/>
  <c r="D26"/>
  <c r="H25"/>
  <c r="G25"/>
  <c r="F25"/>
  <c r="E25"/>
  <c r="D25"/>
  <c r="H24"/>
  <c r="G24"/>
  <c r="F24"/>
  <c r="E24"/>
  <c r="D24"/>
  <c r="H23"/>
  <c r="G23"/>
  <c r="F23"/>
  <c r="E23"/>
  <c r="D23"/>
  <c r="H22"/>
  <c r="G22"/>
  <c r="F22"/>
  <c r="E22"/>
  <c r="D22"/>
  <c r="H21"/>
  <c r="G21"/>
  <c r="F21"/>
  <c r="E21"/>
  <c r="D21"/>
  <c r="H20"/>
  <c r="G20"/>
  <c r="F20"/>
  <c r="E20"/>
  <c r="D20"/>
  <c r="H19"/>
  <c r="G19"/>
  <c r="F19"/>
  <c r="E19"/>
  <c r="D19"/>
  <c r="H18"/>
  <c r="G18"/>
  <c r="F18"/>
  <c r="E18"/>
  <c r="D18"/>
  <c r="H17"/>
  <c r="G17"/>
  <c r="F17"/>
  <c r="E17"/>
  <c r="D17"/>
  <c r="H16"/>
  <c r="G16"/>
  <c r="F16"/>
  <c r="E16"/>
  <c r="D16"/>
  <c r="H15"/>
  <c r="G15"/>
  <c r="F15"/>
  <c r="E15"/>
  <c r="D15"/>
  <c r="H14"/>
  <c r="G14"/>
  <c r="F14"/>
  <c r="E14"/>
  <c r="D14"/>
  <c r="H13"/>
  <c r="G13"/>
  <c r="F13"/>
  <c r="E13"/>
  <c r="D13"/>
  <c r="H12"/>
  <c r="G12"/>
  <c r="F12"/>
  <c r="E12"/>
  <c r="D12"/>
  <c r="H11"/>
  <c r="G11"/>
  <c r="F11"/>
  <c r="E11"/>
  <c r="D11"/>
  <c r="H10"/>
  <c r="G10"/>
  <c r="F10"/>
  <c r="E10"/>
  <c r="D10"/>
  <c r="H9"/>
  <c r="G9"/>
  <c r="F9"/>
  <c r="E9"/>
  <c r="D9"/>
  <c r="H8"/>
  <c r="G8"/>
  <c r="F8"/>
  <c r="E8"/>
  <c r="D8"/>
  <c r="H7"/>
  <c r="G7"/>
  <c r="F7"/>
  <c r="E7"/>
  <c r="D7"/>
  <c r="H6"/>
  <c r="G6"/>
  <c r="F6"/>
  <c r="E6"/>
  <c r="D6"/>
  <c r="E2"/>
  <c r="A2"/>
  <c r="A1"/>
  <c r="O48" i="32"/>
  <c r="O46"/>
  <c r="C44"/>
  <c r="A44"/>
  <c r="A43"/>
  <c r="C43" s="1"/>
  <c r="I42"/>
  <c r="H42"/>
  <c r="A42"/>
  <c r="C42" s="1"/>
  <c r="M41"/>
  <c r="I40"/>
  <c r="H40"/>
  <c r="A45" s="1"/>
  <c r="C45" s="1"/>
  <c r="O37"/>
  <c r="E37"/>
  <c r="M35"/>
  <c r="G35"/>
  <c r="O33"/>
  <c r="E33"/>
  <c r="K31"/>
  <c r="I31"/>
  <c r="O29"/>
  <c r="E29"/>
  <c r="M27"/>
  <c r="G27"/>
  <c r="O25"/>
  <c r="E25"/>
  <c r="K23"/>
  <c r="I23"/>
  <c r="O21"/>
  <c r="E21"/>
  <c r="M19"/>
  <c r="G19"/>
  <c r="O17"/>
  <c r="E17"/>
  <c r="K15"/>
  <c r="I15"/>
  <c r="O13"/>
  <c r="E13"/>
  <c r="M11"/>
  <c r="G11"/>
  <c r="O9"/>
  <c r="I9"/>
  <c r="E9"/>
  <c r="Q5"/>
  <c r="O5"/>
  <c r="G5"/>
  <c r="A5"/>
  <c r="B3"/>
  <c r="B1"/>
  <c r="O49" i="31"/>
  <c r="O47"/>
  <c r="C46"/>
  <c r="C45"/>
  <c r="C44"/>
  <c r="I43"/>
  <c r="J43" s="1"/>
  <c r="K43" s="1"/>
  <c r="C43"/>
  <c r="M42"/>
  <c r="I41"/>
  <c r="J41" s="1"/>
  <c r="K41" s="1"/>
  <c r="O37"/>
  <c r="E37"/>
  <c r="M35"/>
  <c r="G35"/>
  <c r="O33"/>
  <c r="E33"/>
  <c r="K31"/>
  <c r="I31"/>
  <c r="O29"/>
  <c r="E29"/>
  <c r="M27"/>
  <c r="G27"/>
  <c r="O25"/>
  <c r="E25"/>
  <c r="K23"/>
  <c r="I23"/>
  <c r="O21"/>
  <c r="E21"/>
  <c r="M19"/>
  <c r="G19"/>
  <c r="O17"/>
  <c r="E17"/>
  <c r="K15"/>
  <c r="I15"/>
  <c r="O13"/>
  <c r="E13"/>
  <c r="M11"/>
  <c r="G11"/>
  <c r="O9"/>
  <c r="I9"/>
  <c r="J9" s="1"/>
  <c r="K9" s="1"/>
  <c r="Q5"/>
  <c r="O5"/>
  <c r="G5"/>
  <c r="A5"/>
  <c r="B3"/>
  <c r="B1"/>
  <c r="O49" i="30"/>
  <c r="O47"/>
  <c r="C46"/>
  <c r="C45"/>
  <c r="C44"/>
  <c r="I43"/>
  <c r="J43" s="1"/>
  <c r="K43" s="1"/>
  <c r="C43"/>
  <c r="M42"/>
  <c r="I41"/>
  <c r="J41" s="1"/>
  <c r="K41" s="1"/>
  <c r="O37"/>
  <c r="E37"/>
  <c r="M35"/>
  <c r="G35"/>
  <c r="O33"/>
  <c r="E33"/>
  <c r="K31"/>
  <c r="I31"/>
  <c r="O29"/>
  <c r="E29"/>
  <c r="M27"/>
  <c r="G27"/>
  <c r="O25"/>
  <c r="E25"/>
  <c r="K23"/>
  <c r="I23"/>
  <c r="O21"/>
  <c r="E21"/>
  <c r="M19"/>
  <c r="G19"/>
  <c r="O17"/>
  <c r="E17"/>
  <c r="K15"/>
  <c r="I15"/>
  <c r="O13"/>
  <c r="E13"/>
  <c r="M11"/>
  <c r="G11"/>
  <c r="I9"/>
  <c r="J9" s="1"/>
  <c r="K9" s="1"/>
  <c r="Q5"/>
  <c r="O5"/>
  <c r="G5"/>
  <c r="A5"/>
  <c r="B3"/>
  <c r="B1"/>
  <c r="O49" i="29"/>
  <c r="O47"/>
  <c r="C46"/>
  <c r="C45"/>
  <c r="C44"/>
  <c r="I43"/>
  <c r="J43" s="1"/>
  <c r="K43" s="1"/>
  <c r="C43"/>
  <c r="M42"/>
  <c r="I41"/>
  <c r="J41" s="1"/>
  <c r="K41" s="1"/>
  <c r="O37"/>
  <c r="E37"/>
  <c r="M35"/>
  <c r="G35"/>
  <c r="E33"/>
  <c r="K31"/>
  <c r="I31"/>
  <c r="O29"/>
  <c r="E29"/>
  <c r="M27"/>
  <c r="G27"/>
  <c r="O25"/>
  <c r="E25"/>
  <c r="K23"/>
  <c r="I23"/>
  <c r="O21"/>
  <c r="E21"/>
  <c r="M19"/>
  <c r="G19"/>
  <c r="O17"/>
  <c r="E17"/>
  <c r="K15"/>
  <c r="I15"/>
  <c r="O13"/>
  <c r="E13"/>
  <c r="M11"/>
  <c r="G11"/>
  <c r="I9"/>
  <c r="J9" s="1"/>
  <c r="K9" s="1"/>
  <c r="Q5"/>
  <c r="O5"/>
  <c r="G5"/>
  <c r="A5"/>
  <c r="B3"/>
  <c r="B1"/>
  <c r="O49" i="28"/>
  <c r="O47"/>
  <c r="C46"/>
  <c r="C45"/>
  <c r="C44"/>
  <c r="I43"/>
  <c r="J43" s="1"/>
  <c r="K43" s="1"/>
  <c r="C43"/>
  <c r="M42"/>
  <c r="I41"/>
  <c r="J41" s="1"/>
  <c r="K41" s="1"/>
  <c r="O37"/>
  <c r="E37"/>
  <c r="M35"/>
  <c r="G35"/>
  <c r="K31"/>
  <c r="I31"/>
  <c r="O29"/>
  <c r="E29"/>
  <c r="M27"/>
  <c r="G27"/>
  <c r="O25"/>
  <c r="E25"/>
  <c r="K23"/>
  <c r="I23"/>
  <c r="O21"/>
  <c r="E21"/>
  <c r="M19"/>
  <c r="G19"/>
  <c r="O17"/>
  <c r="E17"/>
  <c r="K15"/>
  <c r="I15"/>
  <c r="O13"/>
  <c r="E13"/>
  <c r="M11"/>
  <c r="G11"/>
  <c r="I9"/>
  <c r="J9" s="1"/>
  <c r="K9" s="1"/>
  <c r="Q5"/>
  <c r="O5"/>
  <c r="G5"/>
  <c r="A5"/>
  <c r="B3"/>
  <c r="B1"/>
  <c r="O49" i="27"/>
  <c r="O47"/>
  <c r="C46"/>
  <c r="C45"/>
  <c r="C44"/>
  <c r="I43"/>
  <c r="J43" s="1"/>
  <c r="K43" s="1"/>
  <c r="C43"/>
  <c r="M42"/>
  <c r="I41"/>
  <c r="J41" s="1"/>
  <c r="K41" s="1"/>
  <c r="O37"/>
  <c r="E37"/>
  <c r="M35"/>
  <c r="G35"/>
  <c r="K31"/>
  <c r="I31"/>
  <c r="E29"/>
  <c r="M27"/>
  <c r="G27"/>
  <c r="E25"/>
  <c r="K23"/>
  <c r="I23"/>
  <c r="E21"/>
  <c r="M19"/>
  <c r="G19"/>
  <c r="E17"/>
  <c r="K15"/>
  <c r="I15"/>
  <c r="O13"/>
  <c r="E13"/>
  <c r="M11"/>
  <c r="G11"/>
  <c r="I9"/>
  <c r="J9" s="1"/>
  <c r="K9" s="1"/>
  <c r="Q5"/>
  <c r="O5"/>
  <c r="G5"/>
  <c r="A5"/>
  <c r="B3"/>
  <c r="B1"/>
  <c r="O49" i="26"/>
  <c r="O47"/>
  <c r="C46"/>
  <c r="C45"/>
  <c r="C44"/>
  <c r="I43"/>
  <c r="J43" s="1"/>
  <c r="K43" s="1"/>
  <c r="C43"/>
  <c r="M42"/>
  <c r="I41"/>
  <c r="J41" s="1"/>
  <c r="K41" s="1"/>
  <c r="O37"/>
  <c r="E37"/>
  <c r="M35"/>
  <c r="G35"/>
  <c r="I31"/>
  <c r="O29"/>
  <c r="E29"/>
  <c r="M27"/>
  <c r="G27"/>
  <c r="K23"/>
  <c r="I23"/>
  <c r="O21"/>
  <c r="E21"/>
  <c r="M19"/>
  <c r="G19"/>
  <c r="O17"/>
  <c r="E17"/>
  <c r="I15"/>
  <c r="O13"/>
  <c r="E13"/>
  <c r="M11"/>
  <c r="G11"/>
  <c r="I9"/>
  <c r="J9" s="1"/>
  <c r="K9" s="1"/>
  <c r="Q5"/>
  <c r="O5"/>
  <c r="G5"/>
  <c r="A5"/>
  <c r="B3"/>
  <c r="B1"/>
  <c r="O49" i="25"/>
  <c r="O47"/>
  <c r="C46"/>
  <c r="C45"/>
  <c r="C44"/>
  <c r="I43"/>
  <c r="J43" s="1"/>
  <c r="K43" s="1"/>
  <c r="C43"/>
  <c r="M42"/>
  <c r="I41"/>
  <c r="J41" s="1"/>
  <c r="K41" s="1"/>
  <c r="O37"/>
  <c r="E37"/>
  <c r="M35"/>
  <c r="G35"/>
  <c r="I31"/>
  <c r="E29"/>
  <c r="M27"/>
  <c r="G27"/>
  <c r="K23"/>
  <c r="I23"/>
  <c r="E21"/>
  <c r="M19"/>
  <c r="G19"/>
  <c r="E17"/>
  <c r="I15"/>
  <c r="O13"/>
  <c r="E13"/>
  <c r="M11"/>
  <c r="G11"/>
  <c r="I9"/>
  <c r="J9" s="1"/>
  <c r="K9" s="1"/>
  <c r="Q5"/>
  <c r="O5"/>
  <c r="G5"/>
  <c r="A5"/>
  <c r="B3"/>
  <c r="B1"/>
  <c r="O49" i="24"/>
  <c r="O47"/>
  <c r="C46"/>
  <c r="C45"/>
  <c r="C44"/>
  <c r="J43"/>
  <c r="K43" s="1"/>
  <c r="C43"/>
  <c r="M42"/>
  <c r="I41"/>
  <c r="J41" s="1"/>
  <c r="K41" s="1"/>
  <c r="O37"/>
  <c r="E37"/>
  <c r="G35"/>
  <c r="I31"/>
  <c r="O29"/>
  <c r="E29"/>
  <c r="G27"/>
  <c r="I23"/>
  <c r="O21"/>
  <c r="E21"/>
  <c r="G19"/>
  <c r="I15"/>
  <c r="E13"/>
  <c r="G11"/>
  <c r="I9"/>
  <c r="J9" s="1"/>
  <c r="K9" s="1"/>
  <c r="Q5"/>
  <c r="O5"/>
  <c r="G5"/>
  <c r="A5"/>
  <c r="B3"/>
  <c r="B1"/>
  <c r="O49" i="23"/>
  <c r="O47"/>
  <c r="C46"/>
  <c r="C45"/>
  <c r="C44"/>
  <c r="I43"/>
  <c r="J43" s="1"/>
  <c r="K43" s="1"/>
  <c r="C43"/>
  <c r="M42"/>
  <c r="I41"/>
  <c r="J41" s="1"/>
  <c r="K41" s="1"/>
  <c r="E37"/>
  <c r="M35"/>
  <c r="G35"/>
  <c r="K31"/>
  <c r="I31"/>
  <c r="O29"/>
  <c r="E29"/>
  <c r="M27"/>
  <c r="G27"/>
  <c r="K23"/>
  <c r="I23"/>
  <c r="O21"/>
  <c r="E21"/>
  <c r="M19"/>
  <c r="G19"/>
  <c r="K15"/>
  <c r="I15"/>
  <c r="E13"/>
  <c r="M11"/>
  <c r="G11"/>
  <c r="I9"/>
  <c r="J9" s="1"/>
  <c r="K9" s="1"/>
  <c r="Q5"/>
  <c r="O5"/>
  <c r="G5"/>
  <c r="A5"/>
  <c r="B3"/>
  <c r="B1"/>
  <c r="O48" i="22"/>
  <c r="O46"/>
  <c r="C45"/>
  <c r="C44"/>
  <c r="C43"/>
  <c r="I42"/>
  <c r="J42" s="1"/>
  <c r="K42" s="1"/>
  <c r="C42"/>
  <c r="M41"/>
  <c r="I40"/>
  <c r="J40" s="1"/>
  <c r="K40" s="1"/>
  <c r="M35"/>
  <c r="G35"/>
  <c r="K31"/>
  <c r="I31"/>
  <c r="E29"/>
  <c r="M27"/>
  <c r="G27"/>
  <c r="K23"/>
  <c r="I23"/>
  <c r="E21"/>
  <c r="M19"/>
  <c r="G19"/>
  <c r="K15"/>
  <c r="I15"/>
  <c r="E13"/>
  <c r="M11"/>
  <c r="G11"/>
  <c r="I9"/>
  <c r="J9" s="1"/>
  <c r="K9" s="1"/>
  <c r="Q5"/>
  <c r="O5"/>
  <c r="G5"/>
  <c r="A5"/>
  <c r="B3"/>
  <c r="B1"/>
  <c r="O48" i="21"/>
  <c r="O46"/>
  <c r="C45"/>
  <c r="C44"/>
  <c r="C43"/>
  <c r="I42"/>
  <c r="J42" s="1"/>
  <c r="K42" s="1"/>
  <c r="C42"/>
  <c r="M41"/>
  <c r="I40"/>
  <c r="J40" s="1"/>
  <c r="K40" s="1"/>
  <c r="M35"/>
  <c r="G35"/>
  <c r="K31"/>
  <c r="I31"/>
  <c r="O29"/>
  <c r="E29"/>
  <c r="M27"/>
  <c r="G27"/>
  <c r="K23"/>
  <c r="I23"/>
  <c r="E21"/>
  <c r="M19"/>
  <c r="G19"/>
  <c r="K15"/>
  <c r="I15"/>
  <c r="E13"/>
  <c r="M11"/>
  <c r="G11"/>
  <c r="I9"/>
  <c r="J9" s="1"/>
  <c r="K9" s="1"/>
  <c r="Q5"/>
  <c r="O5"/>
  <c r="G5"/>
  <c r="A5"/>
  <c r="B3"/>
  <c r="B1"/>
  <c r="O48" i="20"/>
  <c r="O46"/>
  <c r="C45"/>
  <c r="C44"/>
  <c r="C43"/>
  <c r="I42"/>
  <c r="J42" s="1"/>
  <c r="K42" s="1"/>
  <c r="C42"/>
  <c r="M41"/>
  <c r="I40"/>
  <c r="J40" s="1"/>
  <c r="K40" s="1"/>
  <c r="M35"/>
  <c r="G35"/>
  <c r="K31"/>
  <c r="I31"/>
  <c r="M27"/>
  <c r="G27"/>
  <c r="K23"/>
  <c r="I23"/>
  <c r="M19"/>
  <c r="G19"/>
  <c r="K15"/>
  <c r="I15"/>
  <c r="M11"/>
  <c r="G11"/>
  <c r="I9"/>
  <c r="J9" s="1"/>
  <c r="K9" s="1"/>
  <c r="Q5"/>
  <c r="O5"/>
  <c r="G5"/>
  <c r="A5"/>
  <c r="B3"/>
  <c r="B1"/>
  <c r="O48" i="19"/>
  <c r="O46"/>
  <c r="C45"/>
  <c r="C44"/>
  <c r="C43"/>
  <c r="I42"/>
  <c r="J42" s="1"/>
  <c r="K42" s="1"/>
  <c r="C42"/>
  <c r="M41"/>
  <c r="I40"/>
  <c r="J40" s="1"/>
  <c r="K40" s="1"/>
  <c r="M35"/>
  <c r="G35"/>
  <c r="K31"/>
  <c r="I31"/>
  <c r="M27"/>
  <c r="G27"/>
  <c r="K23"/>
  <c r="I23"/>
  <c r="M19"/>
  <c r="G19"/>
  <c r="K15"/>
  <c r="I15"/>
  <c r="M11"/>
  <c r="G11"/>
  <c r="I9"/>
  <c r="J9" s="1"/>
  <c r="K9" s="1"/>
  <c r="Q5"/>
  <c r="O5"/>
  <c r="G5"/>
  <c r="A5"/>
  <c r="B3"/>
  <c r="B1"/>
  <c r="O48" i="18"/>
  <c r="A48"/>
  <c r="O46"/>
  <c r="A46"/>
  <c r="C45"/>
  <c r="C44"/>
  <c r="C43"/>
  <c r="I42"/>
  <c r="J42" s="1"/>
  <c r="K42" s="1"/>
  <c r="C42"/>
  <c r="M41"/>
  <c r="I40"/>
  <c r="J40" s="1"/>
  <c r="K40" s="1"/>
  <c r="M35"/>
  <c r="G35"/>
  <c r="K31"/>
  <c r="I31"/>
  <c r="M27"/>
  <c r="G27"/>
  <c r="K23"/>
  <c r="I23"/>
  <c r="M19"/>
  <c r="G19"/>
  <c r="K15"/>
  <c r="I15"/>
  <c r="M11"/>
  <c r="G11"/>
  <c r="I9"/>
  <c r="J9" s="1"/>
  <c r="K9" s="1"/>
  <c r="Q5"/>
  <c r="O5"/>
  <c r="G5"/>
  <c r="A5"/>
  <c r="B3"/>
  <c r="B1"/>
  <c r="O48" i="17"/>
  <c r="O46"/>
  <c r="C45"/>
  <c r="C44"/>
  <c r="C43"/>
  <c r="I42"/>
  <c r="J42" s="1"/>
  <c r="K42" s="1"/>
  <c r="C42"/>
  <c r="M41"/>
  <c r="I40"/>
  <c r="J40" s="1"/>
  <c r="K40" s="1"/>
  <c r="M35"/>
  <c r="G35"/>
  <c r="K31"/>
  <c r="I31"/>
  <c r="M27"/>
  <c r="G27"/>
  <c r="K23"/>
  <c r="I23"/>
  <c r="M19"/>
  <c r="G19"/>
  <c r="K15"/>
  <c r="I15"/>
  <c r="M11"/>
  <c r="G11"/>
  <c r="I9"/>
  <c r="J9" s="1"/>
  <c r="K9" s="1"/>
  <c r="Q5"/>
  <c r="O5"/>
  <c r="G5"/>
  <c r="A5"/>
  <c r="B3"/>
  <c r="B1"/>
  <c r="J49" i="16"/>
  <c r="J47"/>
  <c r="C45"/>
  <c r="A45"/>
  <c r="A44"/>
  <c r="C44" s="1"/>
  <c r="C43"/>
  <c r="A43"/>
  <c r="H40"/>
  <c r="I40" s="1"/>
  <c r="K39"/>
  <c r="H38"/>
  <c r="I38" s="1"/>
  <c r="E38"/>
  <c r="G36"/>
  <c r="E34"/>
  <c r="I32"/>
  <c r="E30"/>
  <c r="G28"/>
  <c r="E26"/>
  <c r="K24"/>
  <c r="E22"/>
  <c r="G20"/>
  <c r="E18"/>
  <c r="I16"/>
  <c r="E14"/>
  <c r="G12"/>
  <c r="E10"/>
  <c r="K5"/>
  <c r="I5"/>
  <c r="D5"/>
  <c r="A5"/>
  <c r="A3"/>
  <c r="A1"/>
  <c r="J48" i="15"/>
  <c r="J46"/>
  <c r="C44"/>
  <c r="A44"/>
  <c r="A43"/>
  <c r="C43" s="1"/>
  <c r="C42"/>
  <c r="A42"/>
  <c r="H39"/>
  <c r="I39" s="1"/>
  <c r="K38"/>
  <c r="H37"/>
  <c r="I37" s="1"/>
  <c r="E37"/>
  <c r="G35"/>
  <c r="E33"/>
  <c r="I31"/>
  <c r="E29"/>
  <c r="G27"/>
  <c r="E25"/>
  <c r="K23"/>
  <c r="E21"/>
  <c r="G19"/>
  <c r="E17"/>
  <c r="I15"/>
  <c r="E13"/>
  <c r="G11"/>
  <c r="K5"/>
  <c r="I5"/>
  <c r="D5"/>
  <c r="A5"/>
  <c r="A3"/>
  <c r="A1"/>
  <c r="J48" i="14"/>
  <c r="J46"/>
  <c r="C44"/>
  <c r="A44"/>
  <c r="A43"/>
  <c r="C43" s="1"/>
  <c r="C42"/>
  <c r="A42"/>
  <c r="H39"/>
  <c r="I39" s="1"/>
  <c r="K38"/>
  <c r="H37"/>
  <c r="I37" s="1"/>
  <c r="E37"/>
  <c r="G35"/>
  <c r="E33"/>
  <c r="I31"/>
  <c r="E29"/>
  <c r="G27"/>
  <c r="K23"/>
  <c r="E21"/>
  <c r="G19"/>
  <c r="E17"/>
  <c r="I15"/>
  <c r="E13"/>
  <c r="G11"/>
  <c r="K5"/>
  <c r="I5"/>
  <c r="D5"/>
  <c r="A5"/>
  <c r="A3"/>
  <c r="A1"/>
  <c r="J48" i="13"/>
  <c r="J46"/>
  <c r="A44"/>
  <c r="C44" s="1"/>
  <c r="C43"/>
  <c r="A43"/>
  <c r="A42"/>
  <c r="C42" s="1"/>
  <c r="H39"/>
  <c r="I39" s="1"/>
  <c r="K38"/>
  <c r="H37"/>
  <c r="I37" s="1"/>
  <c r="E37"/>
  <c r="G35"/>
  <c r="I31"/>
  <c r="E29"/>
  <c r="G27"/>
  <c r="K23"/>
  <c r="E21"/>
  <c r="G19"/>
  <c r="E17"/>
  <c r="I15"/>
  <c r="E13"/>
  <c r="G11"/>
  <c r="K5"/>
  <c r="I5"/>
  <c r="D5"/>
  <c r="A5"/>
  <c r="A3"/>
  <c r="A1"/>
  <c r="J48" i="12"/>
  <c r="J46"/>
  <c r="A44"/>
  <c r="C44" s="1"/>
  <c r="C43"/>
  <c r="A43"/>
  <c r="A42"/>
  <c r="C42" s="1"/>
  <c r="I39"/>
  <c r="H39"/>
  <c r="K38"/>
  <c r="I37"/>
  <c r="H37"/>
  <c r="A45" s="1"/>
  <c r="C45" s="1"/>
  <c r="E37"/>
  <c r="G35"/>
  <c r="I31"/>
  <c r="E29"/>
  <c r="G27"/>
  <c r="K23"/>
  <c r="E21"/>
  <c r="G19"/>
  <c r="I15"/>
  <c r="E13"/>
  <c r="G11"/>
  <c r="K5"/>
  <c r="I5"/>
  <c r="D5"/>
  <c r="A5"/>
  <c r="A3"/>
  <c r="A1"/>
  <c r="J48" i="11"/>
  <c r="J46"/>
  <c r="A44"/>
  <c r="C44" s="1"/>
  <c r="C43"/>
  <c r="A43"/>
  <c r="A42"/>
  <c r="C42" s="1"/>
  <c r="I39"/>
  <c r="H39"/>
  <c r="K38"/>
  <c r="H37"/>
  <c r="A45" s="1"/>
  <c r="C45" s="1"/>
  <c r="G35"/>
  <c r="I31"/>
  <c r="E29"/>
  <c r="G27"/>
  <c r="K23"/>
  <c r="E21"/>
  <c r="G19"/>
  <c r="I15"/>
  <c r="E13"/>
  <c r="G11"/>
  <c r="K5"/>
  <c r="I5"/>
  <c r="D5"/>
  <c r="A5"/>
  <c r="A3"/>
  <c r="A1"/>
  <c r="J48" i="10"/>
  <c r="J46"/>
  <c r="A44"/>
  <c r="C44" s="1"/>
  <c r="A43"/>
  <c r="C43" s="1"/>
  <c r="A42"/>
  <c r="C42" s="1"/>
  <c r="H39"/>
  <c r="A45" s="1"/>
  <c r="C45" s="1"/>
  <c r="K38"/>
  <c r="H37"/>
  <c r="I37" s="1"/>
  <c r="G35"/>
  <c r="I31"/>
  <c r="E29"/>
  <c r="G27"/>
  <c r="K23"/>
  <c r="G19"/>
  <c r="I15"/>
  <c r="E13"/>
  <c r="G11"/>
  <c r="K5"/>
  <c r="I5"/>
  <c r="D5"/>
  <c r="A5"/>
  <c r="A3"/>
  <c r="A1"/>
  <c r="J48" i="9"/>
  <c r="J46"/>
  <c r="A44"/>
  <c r="C44" s="1"/>
  <c r="A43"/>
  <c r="C43" s="1"/>
  <c r="A42"/>
  <c r="C42" s="1"/>
  <c r="H39"/>
  <c r="I39" s="1"/>
  <c r="K38"/>
  <c r="I37"/>
  <c r="H37"/>
  <c r="G35"/>
  <c r="I31"/>
  <c r="G27"/>
  <c r="K23"/>
  <c r="G19"/>
  <c r="I15"/>
  <c r="E13"/>
  <c r="G11"/>
  <c r="K5"/>
  <c r="I5"/>
  <c r="D5"/>
  <c r="A5"/>
  <c r="A3"/>
  <c r="A1"/>
  <c r="H39" i="8"/>
  <c r="H37"/>
  <c r="C34"/>
  <c r="A34"/>
  <c r="A33"/>
  <c r="C33" s="1"/>
  <c r="C32"/>
  <c r="A32"/>
  <c r="F28"/>
  <c r="G28" s="1"/>
  <c r="I27"/>
  <c r="F26"/>
  <c r="G26" s="1"/>
  <c r="E22"/>
  <c r="G20"/>
  <c r="E18"/>
  <c r="I16"/>
  <c r="E14"/>
  <c r="G12"/>
  <c r="E10"/>
  <c r="J5"/>
  <c r="I5"/>
  <c r="D5"/>
  <c r="A5"/>
  <c r="A3"/>
  <c r="A1"/>
  <c r="H39" i="7"/>
  <c r="H37"/>
  <c r="C34"/>
  <c r="A34"/>
  <c r="C33"/>
  <c r="A33"/>
  <c r="C32"/>
  <c r="A32"/>
  <c r="G28"/>
  <c r="F28"/>
  <c r="I27"/>
  <c r="F26"/>
  <c r="G26" s="1"/>
  <c r="E22"/>
  <c r="G20"/>
  <c r="E18"/>
  <c r="I16"/>
  <c r="E14"/>
  <c r="G12"/>
  <c r="J5"/>
  <c r="I5"/>
  <c r="D5"/>
  <c r="A5"/>
  <c r="A3"/>
  <c r="A1"/>
  <c r="H39" i="6"/>
  <c r="H37"/>
  <c r="C34"/>
  <c r="A34"/>
  <c r="C33"/>
  <c r="A33"/>
  <c r="C32"/>
  <c r="A32"/>
  <c r="F28"/>
  <c r="G28" s="1"/>
  <c r="I27"/>
  <c r="F26"/>
  <c r="E22"/>
  <c r="G20"/>
  <c r="I16"/>
  <c r="E14"/>
  <c r="G12"/>
  <c r="J5"/>
  <c r="I5"/>
  <c r="D5"/>
  <c r="A5"/>
  <c r="A3"/>
  <c r="A1"/>
  <c r="H39" i="5"/>
  <c r="H37"/>
  <c r="C34"/>
  <c r="A34"/>
  <c r="C33"/>
  <c r="A33"/>
  <c r="C32"/>
  <c r="A32"/>
  <c r="G28"/>
  <c r="F28"/>
  <c r="I27"/>
  <c r="F26"/>
  <c r="A35" s="1"/>
  <c r="C35" s="1"/>
  <c r="G20"/>
  <c r="I16"/>
  <c r="E14"/>
  <c r="G12"/>
  <c r="J5"/>
  <c r="I5"/>
  <c r="D5"/>
  <c r="A5"/>
  <c r="A3"/>
  <c r="A1"/>
  <c r="H39" i="4"/>
  <c r="H37"/>
  <c r="C34"/>
  <c r="A34"/>
  <c r="C33"/>
  <c r="A33"/>
  <c r="C32"/>
  <c r="A32"/>
  <c r="G28"/>
  <c r="F28"/>
  <c r="I27"/>
  <c r="F26"/>
  <c r="G26" s="1"/>
  <c r="G20"/>
  <c r="I16"/>
  <c r="G12"/>
  <c r="J5"/>
  <c r="I5"/>
  <c r="D5"/>
  <c r="A5"/>
  <c r="A3"/>
  <c r="A1"/>
  <c r="H45" i="3"/>
  <c r="H43"/>
  <c r="C41"/>
  <c r="A41"/>
  <c r="C40"/>
  <c r="A40"/>
  <c r="C39"/>
  <c r="A39"/>
  <c r="C38"/>
  <c r="A38"/>
  <c r="G26"/>
  <c r="G19"/>
  <c r="G12"/>
  <c r="J5"/>
  <c r="I5"/>
  <c r="D5"/>
  <c r="A5"/>
  <c r="A3"/>
  <c r="A1"/>
  <c r="H39" i="2"/>
  <c r="H37"/>
  <c r="A35"/>
  <c r="C35" s="1"/>
  <c r="A34"/>
  <c r="C34" s="1"/>
  <c r="A33"/>
  <c r="A32"/>
  <c r="G20"/>
  <c r="J5"/>
  <c r="I5"/>
  <c r="D5"/>
  <c r="A5"/>
  <c r="A3"/>
  <c r="A1"/>
  <c r="D6" i="1"/>
  <c r="Q30" i="23" s="1"/>
  <c r="A35" i="6" l="1"/>
  <c r="C35" s="1"/>
  <c r="A45" i="13"/>
  <c r="C45" s="1"/>
  <c r="B22" i="2"/>
  <c r="B17" i="3"/>
  <c r="B14" i="4"/>
  <c r="B22"/>
  <c r="A35"/>
  <c r="C35" s="1"/>
  <c r="B13" i="5"/>
  <c r="B18"/>
  <c r="G26"/>
  <c r="B10" i="6"/>
  <c r="B15"/>
  <c r="B21"/>
  <c r="G26"/>
  <c r="B10" i="7"/>
  <c r="B15"/>
  <c r="B19"/>
  <c r="B23"/>
  <c r="A35"/>
  <c r="C35" s="1"/>
  <c r="B11" i="8"/>
  <c r="B15"/>
  <c r="B19"/>
  <c r="B23"/>
  <c r="A35"/>
  <c r="C35" s="1"/>
  <c r="B21" i="9"/>
  <c r="D25"/>
  <c r="B37"/>
  <c r="D9" i="10"/>
  <c r="B14"/>
  <c r="B25"/>
  <c r="D33"/>
  <c r="I39"/>
  <c r="B12" i="11"/>
  <c r="B17"/>
  <c r="D25"/>
  <c r="B30"/>
  <c r="I37"/>
  <c r="B9" i="12"/>
  <c r="D17"/>
  <c r="B22"/>
  <c r="B36"/>
  <c r="B38"/>
  <c r="B9" i="13"/>
  <c r="D25"/>
  <c r="B30"/>
  <c r="B12" i="14"/>
  <c r="B16"/>
  <c r="B20"/>
  <c r="B25"/>
  <c r="D9" i="15"/>
  <c r="B14"/>
  <c r="B18"/>
  <c r="B22"/>
  <c r="B26"/>
  <c r="B30"/>
  <c r="B34"/>
  <c r="A45"/>
  <c r="C45" s="1"/>
  <c r="B11" i="16"/>
  <c r="B15"/>
  <c r="B19"/>
  <c r="B23"/>
  <c r="B27"/>
  <c r="B31"/>
  <c r="B35"/>
  <c r="A46"/>
  <c r="C46" s="1"/>
  <c r="Q9" i="17"/>
  <c r="O13"/>
  <c r="D17"/>
  <c r="Q25"/>
  <c r="D29"/>
  <c r="D33"/>
  <c r="Q17" i="18"/>
  <c r="D21"/>
  <c r="D25"/>
  <c r="Q33"/>
  <c r="D37"/>
  <c r="Q12" i="19"/>
  <c r="Q21"/>
  <c r="D25"/>
  <c r="O29"/>
  <c r="D33"/>
  <c r="D37"/>
  <c r="B9" i="21"/>
  <c r="B14"/>
  <c r="O17"/>
  <c r="Q30"/>
  <c r="Q33"/>
  <c r="Q37"/>
  <c r="B14" i="22"/>
  <c r="Q28"/>
  <c r="O33"/>
  <c r="D9" i="23"/>
  <c r="Q14"/>
  <c r="B20" i="35"/>
  <c r="B16"/>
  <c r="B12"/>
  <c r="B8"/>
  <c r="B36" i="34"/>
  <c r="B32"/>
  <c r="B28"/>
  <c r="B24"/>
  <c r="B20"/>
  <c r="B16"/>
  <c r="B12"/>
  <c r="B8"/>
  <c r="B19" i="35"/>
  <c r="B15"/>
  <c r="B11"/>
  <c r="B7"/>
  <c r="B35" i="34"/>
  <c r="B31"/>
  <c r="B27"/>
  <c r="B23"/>
  <c r="B19"/>
  <c r="B15"/>
  <c r="B11"/>
  <c r="B7"/>
  <c r="Q38" i="32"/>
  <c r="Q36"/>
  <c r="Q34"/>
  <c r="Q32"/>
  <c r="Q30"/>
  <c r="Q28"/>
  <c r="Q26"/>
  <c r="Q24"/>
  <c r="Q22"/>
  <c r="Q20"/>
  <c r="Q18"/>
  <c r="Q16"/>
  <c r="Q14"/>
  <c r="Q12"/>
  <c r="Q10"/>
  <c r="B9" i="31"/>
  <c r="B38" i="29"/>
  <c r="B36"/>
  <c r="Q33"/>
  <c r="B9"/>
  <c r="Q38" i="28"/>
  <c r="Q36"/>
  <c r="Q33"/>
  <c r="B9"/>
  <c r="Q38" i="27"/>
  <c r="Q36"/>
  <c r="Q33"/>
  <c r="Q22"/>
  <c r="B20"/>
  <c r="B18"/>
  <c r="B9"/>
  <c r="Q38" i="26"/>
  <c r="Q36"/>
  <c r="Q33"/>
  <c r="B22" i="35"/>
  <c r="B18"/>
  <c r="B14"/>
  <c r="B10"/>
  <c r="B38" i="34"/>
  <c r="B34"/>
  <c r="B30"/>
  <c r="B26"/>
  <c r="B22"/>
  <c r="B18"/>
  <c r="B14"/>
  <c r="B10"/>
  <c r="B21" i="35"/>
  <c r="B17"/>
  <c r="B13"/>
  <c r="B9"/>
  <c r="B37" i="34"/>
  <c r="B33"/>
  <c r="B29"/>
  <c r="B25"/>
  <c r="B21"/>
  <c r="B17"/>
  <c r="B13"/>
  <c r="B9"/>
  <c r="B8" i="32"/>
  <c r="Q38" i="31"/>
  <c r="Q36"/>
  <c r="Q34"/>
  <c r="Q32"/>
  <c r="Q30"/>
  <c r="Q28"/>
  <c r="Q26"/>
  <c r="Q24"/>
  <c r="Q22"/>
  <c r="Q20"/>
  <c r="Q18"/>
  <c r="Q16"/>
  <c r="Q14"/>
  <c r="Q12"/>
  <c r="Q10"/>
  <c r="B38" i="30"/>
  <c r="B36"/>
  <c r="B34"/>
  <c r="B32"/>
  <c r="B30"/>
  <c r="B28"/>
  <c r="B26"/>
  <c r="B24"/>
  <c r="B22"/>
  <c r="B20"/>
  <c r="B18"/>
  <c r="B16"/>
  <c r="B14"/>
  <c r="B12"/>
  <c r="O9"/>
  <c r="D9"/>
  <c r="Q30" i="29"/>
  <c r="Q28"/>
  <c r="Q26"/>
  <c r="Q24"/>
  <c r="Q22"/>
  <c r="Q20"/>
  <c r="Q18"/>
  <c r="Q16"/>
  <c r="Q14"/>
  <c r="Q12"/>
  <c r="Q9"/>
  <c r="D33" i="28"/>
  <c r="Q30"/>
  <c r="Q28"/>
  <c r="Q26"/>
  <c r="Q24"/>
  <c r="Q22"/>
  <c r="Q20"/>
  <c r="Q18"/>
  <c r="Q16"/>
  <c r="Q14"/>
  <c r="Q12"/>
  <c r="Q9"/>
  <c r="D33" i="27"/>
  <c r="Q30"/>
  <c r="B28"/>
  <c r="Q25"/>
  <c r="Q16"/>
  <c r="Q14"/>
  <c r="Q12"/>
  <c r="Q9"/>
  <c r="D33" i="26"/>
  <c r="B30"/>
  <c r="B28"/>
  <c r="O25"/>
  <c r="B36" i="32"/>
  <c r="B28"/>
  <c r="B20"/>
  <c r="B12"/>
  <c r="B36" i="31"/>
  <c r="B28"/>
  <c r="B20"/>
  <c r="B12"/>
  <c r="Q36" i="30"/>
  <c r="Q28"/>
  <c r="Q20"/>
  <c r="Q12"/>
  <c r="Q38" i="29"/>
  <c r="B30"/>
  <c r="B22"/>
  <c r="B14"/>
  <c r="B28" i="28"/>
  <c r="B20"/>
  <c r="B12"/>
  <c r="B38" i="27"/>
  <c r="Q28"/>
  <c r="O25"/>
  <c r="B16"/>
  <c r="D9"/>
  <c r="O33" i="26"/>
  <c r="B38" i="25"/>
  <c r="B36"/>
  <c r="O33"/>
  <c r="Q30"/>
  <c r="B28"/>
  <c r="O25"/>
  <c r="Q20"/>
  <c r="B18"/>
  <c r="B16"/>
  <c r="B9"/>
  <c r="B38" i="24"/>
  <c r="B36"/>
  <c r="D33"/>
  <c r="B30"/>
  <c r="B28"/>
  <c r="D25"/>
  <c r="B22"/>
  <c r="B20"/>
  <c r="D17"/>
  <c r="B14"/>
  <c r="B38" i="32"/>
  <c r="B30"/>
  <c r="B22"/>
  <c r="B14"/>
  <c r="B38" i="31"/>
  <c r="B30"/>
  <c r="B22"/>
  <c r="B14"/>
  <c r="Q38" i="30"/>
  <c r="Q30"/>
  <c r="Q22"/>
  <c r="Q14"/>
  <c r="B32" i="29"/>
  <c r="B24"/>
  <c r="B16"/>
  <c r="D9"/>
  <c r="O33" i="28"/>
  <c r="B30"/>
  <c r="B22"/>
  <c r="B14"/>
  <c r="B22" i="27"/>
  <c r="O9"/>
  <c r="B36" i="26"/>
  <c r="B33"/>
  <c r="Q25"/>
  <c r="Q14"/>
  <c r="Q12"/>
  <c r="Q9"/>
  <c r="D33" i="25"/>
  <c r="B30"/>
  <c r="D25"/>
  <c r="Q22"/>
  <c r="B20"/>
  <c r="Q17"/>
  <c r="B33" i="24"/>
  <c r="B25"/>
  <c r="B17"/>
  <c r="Q9"/>
  <c r="O37" i="23"/>
  <c r="B33"/>
  <c r="B30"/>
  <c r="B28"/>
  <c r="O25"/>
  <c r="B17"/>
  <c r="B14"/>
  <c r="B9"/>
  <c r="Q37" i="22"/>
  <c r="D33"/>
  <c r="Q30"/>
  <c r="B28"/>
  <c r="O25"/>
  <c r="Q20"/>
  <c r="Q17"/>
  <c r="O37" i="21"/>
  <c r="B33"/>
  <c r="B30"/>
  <c r="B28"/>
  <c r="O25"/>
  <c r="Q17"/>
  <c r="O37" i="20"/>
  <c r="B33"/>
  <c r="B30"/>
  <c r="B25"/>
  <c r="O21"/>
  <c r="B17"/>
  <c r="B14"/>
  <c r="O37" i="19"/>
  <c r="B33"/>
  <c r="Q29"/>
  <c r="B32" i="32"/>
  <c r="B24"/>
  <c r="B16"/>
  <c r="B32" i="31"/>
  <c r="B24"/>
  <c r="B16"/>
  <c r="D9"/>
  <c r="Q32" i="30"/>
  <c r="Q24"/>
  <c r="Q16"/>
  <c r="B9"/>
  <c r="B34" i="29"/>
  <c r="B26"/>
  <c r="B18"/>
  <c r="O9"/>
  <c r="B36" i="28"/>
  <c r="B33"/>
  <c r="B24"/>
  <c r="B16"/>
  <c r="D9"/>
  <c r="O33" i="27"/>
  <c r="B30"/>
  <c r="B24"/>
  <c r="Q18"/>
  <c r="B12"/>
  <c r="B38" i="26"/>
  <c r="Q28"/>
  <c r="D25"/>
  <c r="Q22"/>
  <c r="Q20"/>
  <c r="Q18"/>
  <c r="Q16"/>
  <c r="B14"/>
  <c r="B12"/>
  <c r="O9"/>
  <c r="D9"/>
  <c r="B33" i="25"/>
  <c r="B25"/>
  <c r="B22"/>
  <c r="O17"/>
  <c r="Q14"/>
  <c r="Q12"/>
  <c r="Q9"/>
  <c r="Q33" i="24"/>
  <c r="Q25"/>
  <c r="Q17"/>
  <c r="Q12"/>
  <c r="O9"/>
  <c r="D9"/>
  <c r="Q33" i="23"/>
  <c r="D25"/>
  <c r="Q22"/>
  <c r="Q20"/>
  <c r="Q17"/>
  <c r="O37" i="22"/>
  <c r="B33"/>
  <c r="B30"/>
  <c r="D25"/>
  <c r="Q22"/>
  <c r="B20"/>
  <c r="O17"/>
  <c r="Q12"/>
  <c r="Q9"/>
  <c r="B34" i="32"/>
  <c r="B26"/>
  <c r="B18"/>
  <c r="B10"/>
  <c r="Q8"/>
  <c r="B34" i="31"/>
  <c r="B26"/>
  <c r="B18"/>
  <c r="Q8"/>
  <c r="Q34" i="30"/>
  <c r="Q26"/>
  <c r="Q18"/>
  <c r="Q9"/>
  <c r="Q36" i="29"/>
  <c r="O33"/>
  <c r="B28"/>
  <c r="B20"/>
  <c r="B12"/>
  <c r="B38" i="28"/>
  <c r="B26"/>
  <c r="B18"/>
  <c r="O9"/>
  <c r="B36" i="27"/>
  <c r="B33"/>
  <c r="B26"/>
  <c r="Q20"/>
  <c r="B14"/>
  <c r="Q30" i="26"/>
  <c r="B25"/>
  <c r="B22"/>
  <c r="B20"/>
  <c r="B18"/>
  <c r="B16"/>
  <c r="B9"/>
  <c r="Q38" i="25"/>
  <c r="Q36"/>
  <c r="Q33"/>
  <c r="Q28"/>
  <c r="Q25"/>
  <c r="B14"/>
  <c r="B12"/>
  <c r="O9"/>
  <c r="D9"/>
  <c r="Q38" i="24"/>
  <c r="Q36"/>
  <c r="O33"/>
  <c r="Q30"/>
  <c r="Q28"/>
  <c r="O25"/>
  <c r="Q22"/>
  <c r="Q20"/>
  <c r="O17"/>
  <c r="Q14"/>
  <c r="B12"/>
  <c r="B9"/>
  <c r="B38" i="23"/>
  <c r="B36"/>
  <c r="O33"/>
  <c r="B25"/>
  <c r="B22"/>
  <c r="B20"/>
  <c r="O17"/>
  <c r="Q12"/>
  <c r="Q9"/>
  <c r="D37" i="22"/>
  <c r="Q33"/>
  <c r="B25"/>
  <c r="B22"/>
  <c r="D17"/>
  <c r="Q14"/>
  <c r="B12"/>
  <c r="O9"/>
  <c r="D9"/>
  <c r="B37" i="21"/>
  <c r="O33"/>
  <c r="B25"/>
  <c r="Q21"/>
  <c r="D17"/>
  <c r="Q14"/>
  <c r="B12"/>
  <c r="O9"/>
  <c r="D9"/>
  <c r="B37" i="20"/>
  <c r="O33"/>
  <c r="B28"/>
  <c r="O25"/>
  <c r="B21"/>
  <c r="O17"/>
  <c r="B12"/>
  <c r="O9"/>
  <c r="D9"/>
  <c r="B37" i="19"/>
  <c r="O33"/>
  <c r="B28"/>
  <c r="O25"/>
  <c r="B21"/>
  <c r="O17"/>
  <c r="B12"/>
  <c r="O9"/>
  <c r="D9"/>
  <c r="O37" i="18"/>
  <c r="B33"/>
  <c r="O29"/>
  <c r="B25"/>
  <c r="O21"/>
  <c r="B17"/>
  <c r="B14"/>
  <c r="O37" i="17"/>
  <c r="B33"/>
  <c r="O29"/>
  <c r="B25"/>
  <c r="O21"/>
  <c r="B17"/>
  <c r="Q13"/>
  <c r="B14" i="3"/>
  <c r="B24"/>
  <c r="B10"/>
  <c r="B12" i="9"/>
  <c r="B17"/>
  <c r="D21"/>
  <c r="B33"/>
  <c r="D37"/>
  <c r="A45"/>
  <c r="C45" s="1"/>
  <c r="B21" i="10"/>
  <c r="D25"/>
  <c r="B30"/>
  <c r="B9" i="11"/>
  <c r="D17"/>
  <c r="B22"/>
  <c r="B37"/>
  <c r="D9" i="12"/>
  <c r="B14"/>
  <c r="B28"/>
  <c r="B33"/>
  <c r="D9" i="13"/>
  <c r="B14"/>
  <c r="B18"/>
  <c r="B22"/>
  <c r="B36"/>
  <c r="B38"/>
  <c r="B9" i="14"/>
  <c r="D25"/>
  <c r="B30"/>
  <c r="B34"/>
  <c r="A45"/>
  <c r="C45" s="1"/>
  <c r="B14" i="17"/>
  <c r="O17"/>
  <c r="B21"/>
  <c r="Q29"/>
  <c r="O33"/>
  <c r="B37"/>
  <c r="B9" i="18"/>
  <c r="O9"/>
  <c r="B12"/>
  <c r="Q21"/>
  <c r="O25"/>
  <c r="B29"/>
  <c r="Q37"/>
  <c r="B9" i="19"/>
  <c r="Q9"/>
  <c r="B14"/>
  <c r="B17"/>
  <c r="Q25"/>
  <c r="B30"/>
  <c r="Q33"/>
  <c r="Q37"/>
  <c r="Q12" i="20"/>
  <c r="D17"/>
  <c r="D21"/>
  <c r="D25"/>
  <c r="Q28"/>
  <c r="D33"/>
  <c r="D37"/>
  <c r="O21" i="21"/>
  <c r="D25"/>
  <c r="Q28"/>
  <c r="Q25" i="22"/>
  <c r="Q28" i="23"/>
  <c r="B28" i="3"/>
  <c r="B18" i="2"/>
  <c r="B21" i="3"/>
  <c r="B10" i="4"/>
  <c r="B18"/>
  <c r="B10" i="5"/>
  <c r="B15"/>
  <c r="B22"/>
  <c r="B13" i="6"/>
  <c r="B18"/>
  <c r="B23"/>
  <c r="B13" i="7"/>
  <c r="B17"/>
  <c r="B21"/>
  <c r="B9" i="8"/>
  <c r="B13"/>
  <c r="B17"/>
  <c r="B21"/>
  <c r="B9" i="9"/>
  <c r="D17"/>
  <c r="B29"/>
  <c r="D33"/>
  <c r="B12" i="10"/>
  <c r="B17"/>
  <c r="D21"/>
  <c r="B37"/>
  <c r="D9" i="11"/>
  <c r="B14"/>
  <c r="B28"/>
  <c r="B33"/>
  <c r="D37"/>
  <c r="B20" i="12"/>
  <c r="B25"/>
  <c r="D33"/>
  <c r="B28" i="13"/>
  <c r="B33"/>
  <c r="D9" i="14"/>
  <c r="B14"/>
  <c r="B18"/>
  <c r="B22"/>
  <c r="B12" i="15"/>
  <c r="B16"/>
  <c r="B20"/>
  <c r="B24"/>
  <c r="B28"/>
  <c r="B32"/>
  <c r="B36"/>
  <c r="B38"/>
  <c r="B9" i="16"/>
  <c r="B13"/>
  <c r="B17"/>
  <c r="B21"/>
  <c r="B25"/>
  <c r="B29"/>
  <c r="B33"/>
  <c r="B37"/>
  <c r="B39"/>
  <c r="B9" i="17"/>
  <c r="Q17"/>
  <c r="D21"/>
  <c r="D25"/>
  <c r="Q33"/>
  <c r="D37"/>
  <c r="D9" i="18"/>
  <c r="Q9"/>
  <c r="Q12"/>
  <c r="D17"/>
  <c r="Q25"/>
  <c r="D29"/>
  <c r="D33"/>
  <c r="Q14" i="19"/>
  <c r="D17"/>
  <c r="D21"/>
  <c r="Q9" i="20"/>
  <c r="Q14"/>
  <c r="Q17"/>
  <c r="Q21"/>
  <c r="Q25"/>
  <c r="Q30"/>
  <c r="Q33"/>
  <c r="Q37"/>
  <c r="Q12" i="21"/>
  <c r="B22"/>
  <c r="Q25"/>
  <c r="B9" i="22"/>
  <c r="B12" i="23"/>
  <c r="Q25"/>
  <c r="D9" i="9"/>
  <c r="B14"/>
  <c r="B25"/>
  <c r="D29"/>
  <c r="B9" i="10"/>
  <c r="D17"/>
  <c r="B28"/>
  <c r="B33"/>
  <c r="D37"/>
  <c r="B20" i="11"/>
  <c r="B25"/>
  <c r="D33"/>
  <c r="B12" i="12"/>
  <c r="B17"/>
  <c r="D25"/>
  <c r="B30"/>
  <c r="B12" i="13"/>
  <c r="B16"/>
  <c r="B20"/>
  <c r="B25"/>
  <c r="D33"/>
  <c r="B28" i="14"/>
  <c r="B32"/>
  <c r="B36"/>
  <c r="B38"/>
  <c r="B9" i="15"/>
  <c r="D9" i="17"/>
  <c r="O9"/>
  <c r="B12"/>
  <c r="Q21"/>
  <c r="O25"/>
  <c r="B29"/>
  <c r="Q37"/>
  <c r="Q14" i="18"/>
  <c r="O17"/>
  <c r="B21"/>
  <c r="Q29"/>
  <c r="O33"/>
  <c r="B37"/>
  <c r="Q17" i="19"/>
  <c r="O21"/>
  <c r="B25"/>
  <c r="B9" i="20"/>
  <c r="Q9" i="21"/>
  <c r="B17"/>
  <c r="B20"/>
  <c r="D33"/>
  <c r="D37"/>
  <c r="B17" i="22"/>
  <c r="B37"/>
  <c r="O9" i="23"/>
  <c r="D17"/>
  <c r="D33"/>
  <c r="Q37"/>
</calcChain>
</file>

<file path=xl/sharedStrings.xml><?xml version="1.0" encoding="utf-8"?>
<sst xmlns="http://schemas.openxmlformats.org/spreadsheetml/2006/main" count="425" uniqueCount="102">
  <si>
    <t>Вид спорта: ВСЕСТИЛЕВОЕ КАРАТЭ (номер-код вида спорта 0900001411Я)</t>
  </si>
  <si>
    <t>г. Москва</t>
  </si>
  <si>
    <t>вид программы</t>
  </si>
  <si>
    <t>место проведения соревнований</t>
  </si>
  <si>
    <t>Дата проведения соревнований</t>
  </si>
  <si>
    <t xml:space="preserve">П Р О Т О К О Л      Р Е Г И С Т Р А Ц И И </t>
  </si>
  <si>
    <t>№</t>
  </si>
  <si>
    <t>№ жреб.</t>
  </si>
  <si>
    <t>пол</t>
  </si>
  <si>
    <t>Фамилия</t>
  </si>
  <si>
    <t>Имя</t>
  </si>
  <si>
    <t>Отчество</t>
  </si>
  <si>
    <t>Дата
рождения</t>
  </si>
  <si>
    <t>Полных
лет</t>
  </si>
  <si>
    <t>Команда</t>
  </si>
  <si>
    <t>Тренер</t>
  </si>
  <si>
    <t>Главный судья:</t>
  </si>
  <si>
    <t>Главный секретарь:</t>
  </si>
  <si>
    <t>П Р О Т О К О Л   Х О Д А   С О Р Е В Н О В А Н И Й</t>
  </si>
  <si>
    <t>Результаты</t>
  </si>
  <si>
    <t>Место</t>
  </si>
  <si>
    <t>Фамилия Имя Отчество (Регион)</t>
  </si>
  <si>
    <t>поединок за 3-е место</t>
  </si>
  <si>
    <t>Поединок за 3-е место</t>
  </si>
  <si>
    <t>1-е место</t>
  </si>
  <si>
    <t>место</t>
  </si>
  <si>
    <t>Главный судья</t>
  </si>
  <si>
    <t>Главный секретарь</t>
  </si>
  <si>
    <t>Новичков Артем</t>
  </si>
  <si>
    <t>Демченко Виталий</t>
  </si>
  <si>
    <t>Юсупов Дмитрий</t>
  </si>
  <si>
    <t>Айдабулов Артур</t>
  </si>
  <si>
    <t>Шаруев Артем</t>
  </si>
  <si>
    <t>Юрченко Михаил</t>
  </si>
  <si>
    <t>И Т О Г О В Ы Й    П Р О Т О К О Л</t>
  </si>
  <si>
    <t>очки</t>
  </si>
  <si>
    <t>№ жр.</t>
  </si>
  <si>
    <t>Фамилия, Имя, Отчество</t>
  </si>
  <si>
    <t>Отделение (регион)</t>
  </si>
  <si>
    <t>Ф.И.О тренера</t>
  </si>
  <si>
    <t>Дата  рождения</t>
  </si>
  <si>
    <t>спорт. квалиф-я</t>
  </si>
  <si>
    <t>17</t>
  </si>
  <si>
    <t>15</t>
  </si>
  <si>
    <t>14</t>
  </si>
  <si>
    <t>13</t>
  </si>
  <si>
    <t>5-8</t>
  </si>
  <si>
    <t>10</t>
  </si>
  <si>
    <t>9-16</t>
  </si>
  <si>
    <t>5</t>
  </si>
  <si>
    <t>17-32</t>
  </si>
  <si>
    <t>33-64</t>
  </si>
  <si>
    <t>Гл. судья_________________</t>
  </si>
  <si>
    <t>Гл. секретарь_____________</t>
  </si>
  <si>
    <t>П Р О Т О К О Л    Х О Д А    С О Р Е В Н О В А Н И Й</t>
  </si>
  <si>
    <t>Фамилия  Имя  (команда)</t>
  </si>
  <si>
    <t>№ ката</t>
  </si>
  <si>
    <t>1-й круг</t>
  </si>
  <si>
    <t>итог</t>
  </si>
  <si>
    <t>2-й круг</t>
  </si>
  <si>
    <t>3-й круг</t>
  </si>
  <si>
    <t>оценки</t>
  </si>
  <si>
    <t>Название КАТА</t>
  </si>
  <si>
    <t>Занятое место</t>
  </si>
  <si>
    <t>АБС</t>
  </si>
  <si>
    <t>Неряхина П.А.</t>
  </si>
  <si>
    <t>Р</t>
  </si>
  <si>
    <t>С1</t>
  </si>
  <si>
    <t>С2</t>
  </si>
  <si>
    <t>С3</t>
  </si>
  <si>
    <t>С4</t>
  </si>
  <si>
    <t>Секретарь</t>
  </si>
  <si>
    <t>Конец категории:</t>
  </si>
  <si>
    <t>Начало категории:</t>
  </si>
  <si>
    <t>Чириков Д.Ю.</t>
  </si>
  <si>
    <t>Кю</t>
  </si>
  <si>
    <t>Кожевников М.Н.</t>
  </si>
  <si>
    <t xml:space="preserve"> "Будо-Академия"</t>
  </si>
  <si>
    <t>КБИ Банзай</t>
  </si>
  <si>
    <t>Лопухов В.А.</t>
  </si>
  <si>
    <t>м</t>
  </si>
  <si>
    <t>Сергеевич</t>
  </si>
  <si>
    <t>Максим</t>
  </si>
  <si>
    <t xml:space="preserve">Федор </t>
  </si>
  <si>
    <t>Дружба/Москва</t>
  </si>
  <si>
    <t>Пересвет</t>
  </si>
  <si>
    <t>Хайдуков А.В</t>
  </si>
  <si>
    <t>Подольский</t>
  </si>
  <si>
    <t>Михаил</t>
  </si>
  <si>
    <t xml:space="preserve">Жданов </t>
  </si>
  <si>
    <t>Дмитриевич</t>
  </si>
  <si>
    <t>Найфонов</t>
  </si>
  <si>
    <t>Тимур</t>
  </si>
  <si>
    <t>Муратович</t>
  </si>
  <si>
    <t>Колтырин</t>
  </si>
  <si>
    <t>Игорь</t>
  </si>
  <si>
    <t xml:space="preserve">Соловьев </t>
  </si>
  <si>
    <t>Святославович</t>
  </si>
  <si>
    <t>Страхов В.Д.</t>
  </si>
  <si>
    <t>Попкова А.В., Высоколов Е.А.</t>
  </si>
  <si>
    <t>САНБОН Мальчики 12-13 лет ОК 55-ОК 60</t>
  </si>
  <si>
    <t xml:space="preserve"> Московский Детско-юношеский турнир по Всестилевому каратэ «Рождественские встречи»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</si>
</sst>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&quot;р.&quot;;[Red]\-#,##0&quot;р.&quot;"/>
  </numFmts>
  <fonts count="42">
    <font>
      <sz val="10"/>
      <name val="Arial Cyr"/>
      <charset val="204"/>
    </font>
    <font>
      <sz val="10"/>
      <color rgb="FF000000"/>
      <name val="Arial Cyr"/>
      <charset val="1"/>
    </font>
    <font>
      <b/>
      <u/>
      <sz val="12"/>
      <color rgb="FF000000"/>
      <name val="Times New Roman"/>
      <family val="1"/>
      <charset val="204"/>
    </font>
    <font>
      <sz val="14"/>
      <color rgb="FF000000"/>
      <name val="Arial Cyr"/>
      <charset val="1"/>
    </font>
    <font>
      <sz val="14"/>
      <name val="Arial Cyr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rgb="FF000000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0"/>
      <name val="Arial Narrow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5"/>
      <name val="Times New Roman"/>
      <family val="1"/>
      <charset val="204"/>
    </font>
    <font>
      <sz val="6"/>
      <name val="Times New Roman"/>
      <family val="1"/>
      <charset val="204"/>
    </font>
    <font>
      <sz val="8"/>
      <color rgb="FF000000"/>
      <name val="Arial Narrow"/>
      <family val="2"/>
      <charset val="204"/>
    </font>
    <font>
      <b/>
      <u/>
      <sz val="9"/>
      <color rgb="FF000000"/>
      <name val="Times New Roman"/>
      <family val="1"/>
      <charset val="204"/>
    </font>
    <font>
      <sz val="7"/>
      <color rgb="FF000000"/>
      <name val="Arial Narrow"/>
      <family val="2"/>
      <charset val="204"/>
    </font>
    <font>
      <sz val="8"/>
      <color rgb="FF000000"/>
      <name val="Arial Cyr"/>
      <charset val="1"/>
    </font>
    <font>
      <sz val="9"/>
      <color rgb="FF000000"/>
      <name val="Arial Narrow"/>
      <family val="2"/>
      <charset val="204"/>
    </font>
    <font>
      <sz val="9"/>
      <color rgb="FF000000"/>
      <name val="Arial Narrow"/>
      <family val="2"/>
      <charset val="1"/>
    </font>
    <font>
      <b/>
      <sz val="11"/>
      <color rgb="FF000000"/>
      <name val="Arial Narrow"/>
      <family val="2"/>
      <charset val="204"/>
    </font>
    <font>
      <sz val="5"/>
      <color rgb="FF000000"/>
      <name val="Arial Narrow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 Narrow"/>
      <family val="2"/>
      <charset val="204"/>
    </font>
    <font>
      <sz val="8"/>
      <name val="Arial Cyr"/>
      <charset val="204"/>
    </font>
    <font>
      <b/>
      <sz val="10"/>
      <color rgb="FF000000"/>
      <name val="Arial Cyr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1" applyProtection="1">
      <protection locked="0"/>
    </xf>
    <xf numFmtId="0" fontId="5" fillId="0" borderId="0" xfId="1" applyFont="1" applyProtection="1">
      <protection locked="0"/>
    </xf>
    <xf numFmtId="0" fontId="5" fillId="0" borderId="0" xfId="1" applyFont="1" applyAlignment="1" applyProtection="1">
      <alignment horizontal="center"/>
      <protection locked="0"/>
    </xf>
    <xf numFmtId="164" fontId="5" fillId="2" borderId="1" xfId="1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protection locked="0" hidden="1"/>
    </xf>
    <xf numFmtId="1" fontId="9" fillId="0" borderId="1" xfId="0" applyNumberFormat="1" applyFont="1" applyBorder="1" applyAlignment="1" applyProtection="1">
      <protection locked="0" hidden="1"/>
    </xf>
    <xf numFmtId="0" fontId="9" fillId="0" borderId="1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protection locked="0" hidden="1"/>
    </xf>
    <xf numFmtId="0" fontId="0" fillId="0" borderId="0" xfId="0" applyAlignment="1" applyProtection="1">
      <protection locked="0"/>
    </xf>
    <xf numFmtId="0" fontId="10" fillId="0" borderId="3" xfId="0" applyFont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/>
      <protection locked="0"/>
    </xf>
    <xf numFmtId="164" fontId="13" fillId="0" borderId="3" xfId="0" applyNumberFormat="1" applyFont="1" applyBorder="1" applyAlignment="1" applyProtection="1">
      <alignment horizontal="center"/>
      <protection locked="0"/>
    </xf>
    <xf numFmtId="0" fontId="13" fillId="0" borderId="3" xfId="0" applyFont="1" applyBorder="1" applyProtection="1"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/>
      <protection locked="0" hidden="1"/>
    </xf>
    <xf numFmtId="0" fontId="13" fillId="0" borderId="3" xfId="0" applyFont="1" applyBorder="1" applyAlignment="1" applyProtection="1">
      <alignment horizontal="left" vertical="top"/>
      <protection locked="0"/>
    </xf>
    <xf numFmtId="0" fontId="14" fillId="0" borderId="3" xfId="0" applyFont="1" applyBorder="1" applyAlignment="1" applyProtection="1">
      <alignment horizontal="left" vertical="top" wrapText="1"/>
      <protection locked="0" hidden="1"/>
    </xf>
    <xf numFmtId="0" fontId="14" fillId="0" borderId="3" xfId="0" applyFont="1" applyBorder="1" applyAlignment="1" applyProtection="1">
      <alignment horizontal="left"/>
      <protection locked="0" hidden="1"/>
    </xf>
    <xf numFmtId="164" fontId="14" fillId="0" borderId="3" xfId="0" applyNumberFormat="1" applyFont="1" applyBorder="1" applyAlignment="1" applyProtection="1">
      <alignment horizontal="center"/>
      <protection locked="0" hidden="1"/>
    </xf>
    <xf numFmtId="2" fontId="14" fillId="0" borderId="3" xfId="0" applyNumberFormat="1" applyFont="1" applyBorder="1" applyAlignment="1" applyProtection="1">
      <alignment horizontal="center"/>
      <protection locked="0" hidden="1"/>
    </xf>
    <xf numFmtId="0" fontId="14" fillId="0" borderId="3" xfId="0" applyFont="1" applyBorder="1" applyAlignment="1" applyProtection="1">
      <alignment horizontal="center" vertical="center" shrinkToFit="1"/>
      <protection locked="0" hidden="1"/>
    </xf>
    <xf numFmtId="0" fontId="14" fillId="0" borderId="3" xfId="0" applyFont="1" applyBorder="1" applyAlignment="1" applyProtection="1">
      <alignment horizontal="center" vertical="top" wrapText="1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15" fillId="0" borderId="0" xfId="0" applyFont="1" applyBorder="1" applyAlignment="1" applyProtection="1">
      <alignment horizontal="right"/>
      <protection locked="0" hidden="1"/>
    </xf>
    <xf numFmtId="0" fontId="15" fillId="0" borderId="0" xfId="0" applyFont="1" applyBorder="1" applyAlignment="1" applyProtection="1">
      <alignment horizontal="left"/>
      <protection locked="0" hidden="1"/>
    </xf>
    <xf numFmtId="0" fontId="15" fillId="0" borderId="1" xfId="0" applyFont="1" applyBorder="1" applyAlignment="1" applyProtection="1">
      <protection locked="0" hidden="1"/>
    </xf>
    <xf numFmtId="0" fontId="15" fillId="0" borderId="0" xfId="0" applyFont="1" applyBorder="1" applyAlignment="1" applyProtection="1">
      <protection locked="0" hidden="1"/>
    </xf>
    <xf numFmtId="0" fontId="15" fillId="0" borderId="0" xfId="0" applyFont="1" applyBorder="1" applyAlignment="1" applyProtection="1">
      <alignment horizontal="center"/>
      <protection locked="0" hidden="1"/>
    </xf>
    <xf numFmtId="0" fontId="0" fillId="0" borderId="0" xfId="0" applyBorder="1" applyAlignment="1" applyProtection="1">
      <alignment horizontal="center"/>
      <protection locked="0" hidden="1"/>
    </xf>
    <xf numFmtId="0" fontId="0" fillId="0" borderId="0" xfId="0" applyBorder="1" applyAlignment="1" applyProtection="1">
      <protection locked="0" hidden="1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15" fillId="0" borderId="0" xfId="0" applyFont="1" applyBorder="1" applyAlignment="1" applyProtection="1">
      <alignment horizontal="right" wrapText="1"/>
      <protection locked="0" hidden="1"/>
    </xf>
    <xf numFmtId="0" fontId="15" fillId="0" borderId="0" xfId="0" applyFont="1" applyBorder="1" applyAlignment="1" applyProtection="1">
      <alignment horizontal="left" vertical="top" wrapText="1"/>
      <protection locked="0" hidden="1"/>
    </xf>
    <xf numFmtId="0" fontId="15" fillId="0" borderId="0" xfId="0" applyFont="1" applyBorder="1" applyAlignment="1" applyProtection="1">
      <alignment horizontal="left" vertical="top"/>
      <protection locked="0" hidden="1"/>
    </xf>
    <xf numFmtId="0" fontId="15" fillId="0" borderId="0" xfId="0" applyFont="1" applyBorder="1" applyAlignment="1" applyProtection="1">
      <alignment horizontal="center" vertical="top"/>
      <protection locked="0" hidden="1"/>
    </xf>
    <xf numFmtId="0" fontId="15" fillId="0" borderId="1" xfId="0" applyFont="1" applyBorder="1" applyAlignment="1" applyProtection="1">
      <alignment horizontal="left" vertical="top" wrapText="1"/>
      <protection locked="0" hidden="1"/>
    </xf>
    <xf numFmtId="164" fontId="15" fillId="0" borderId="1" xfId="0" applyNumberFormat="1" applyFont="1" applyBorder="1" applyAlignment="1" applyProtection="1">
      <alignment horizontal="left" vertical="top" wrapText="1"/>
      <protection locked="0" hidden="1"/>
    </xf>
    <xf numFmtId="49" fontId="15" fillId="0" borderId="1" xfId="0" applyNumberFormat="1" applyFont="1" applyBorder="1" applyAlignment="1" applyProtection="1">
      <alignment horizontal="left" vertical="top" wrapText="1"/>
      <protection locked="0" hidden="1"/>
    </xf>
    <xf numFmtId="0" fontId="15" fillId="0" borderId="1" xfId="0" applyFont="1" applyBorder="1" applyAlignment="1" applyProtection="1">
      <alignment horizontal="left" vertical="top"/>
      <protection locked="0" hidden="1"/>
    </xf>
    <xf numFmtId="0" fontId="16" fillId="0" borderId="0" xfId="0" applyFont="1" applyBorder="1" applyAlignment="1" applyProtection="1">
      <alignment horizontal="right"/>
      <protection locked="0" hidden="1"/>
    </xf>
    <xf numFmtId="164" fontId="15" fillId="0" borderId="0" xfId="0" applyNumberFormat="1" applyFont="1" applyBorder="1" applyAlignment="1" applyProtection="1">
      <alignment horizontal="left" vertical="top" wrapText="1"/>
      <protection locked="0" hidden="1"/>
    </xf>
    <xf numFmtId="49" fontId="15" fillId="0" borderId="0" xfId="0" applyNumberFormat="1" applyFont="1" applyBorder="1" applyAlignment="1" applyProtection="1">
      <alignment horizontal="left" vertical="top" wrapText="1"/>
      <protection locked="0" hidden="1"/>
    </xf>
    <xf numFmtId="0" fontId="12" fillId="0" borderId="0" xfId="0" applyFont="1" applyBorder="1" applyAlignment="1" applyProtection="1">
      <alignment horizontal="center" vertical="top"/>
      <protection locked="0" hidden="1"/>
    </xf>
    <xf numFmtId="0" fontId="11" fillId="0" borderId="0" xfId="0" applyFont="1" applyBorder="1" applyAlignment="1" applyProtection="1">
      <alignment horizontal="center" vertical="top"/>
      <protection locked="0" hidden="1"/>
    </xf>
    <xf numFmtId="0" fontId="0" fillId="0" borderId="0" xfId="0" applyBorder="1" applyProtection="1">
      <protection locked="0" hidden="1"/>
    </xf>
    <xf numFmtId="0" fontId="12" fillId="0" borderId="0" xfId="0" applyFont="1" applyBorder="1" applyAlignment="1" applyProtection="1">
      <alignment horizontal="center" vertical="top" wrapText="1"/>
      <protection locked="0" hidden="1"/>
    </xf>
    <xf numFmtId="164" fontId="12" fillId="0" borderId="0" xfId="0" applyNumberFormat="1" applyFont="1" applyBorder="1" applyAlignment="1" applyProtection="1">
      <alignment horizontal="center" vertical="top" wrapText="1"/>
      <protection locked="0" hidden="1"/>
    </xf>
    <xf numFmtId="49" fontId="12" fillId="0" borderId="0" xfId="0" applyNumberFormat="1" applyFont="1" applyBorder="1" applyAlignment="1" applyProtection="1">
      <alignment horizontal="center" vertical="top" wrapText="1"/>
      <protection locked="0" hidden="1"/>
    </xf>
    <xf numFmtId="0" fontId="12" fillId="0" borderId="0" xfId="0" applyFont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center" vertical="top"/>
      <protection locked="0"/>
    </xf>
    <xf numFmtId="0" fontId="12" fillId="0" borderId="0" xfId="0" applyFont="1" applyBorder="1" applyAlignment="1" applyProtection="1">
      <alignment horizontal="center" vertical="top" wrapText="1"/>
      <protection locked="0"/>
    </xf>
    <xf numFmtId="164" fontId="12" fillId="0" borderId="0" xfId="0" applyNumberFormat="1" applyFont="1" applyBorder="1" applyAlignment="1" applyProtection="1">
      <alignment horizontal="center" vertical="top" wrapText="1"/>
      <protection locked="0"/>
    </xf>
    <xf numFmtId="49" fontId="12" fillId="0" borderId="0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vertical="top"/>
      <protection locked="0"/>
    </xf>
    <xf numFmtId="164" fontId="12" fillId="0" borderId="0" xfId="0" applyNumberFormat="1" applyFont="1" applyBorder="1" applyAlignment="1" applyProtection="1">
      <alignment horizontal="center" vertical="top"/>
      <protection locked="0"/>
    </xf>
    <xf numFmtId="49" fontId="12" fillId="0" borderId="0" xfId="0" applyNumberFormat="1" applyFont="1" applyBorder="1" applyAlignment="1" applyProtection="1">
      <alignment horizontal="center" vertical="top"/>
      <protection locked="0"/>
    </xf>
    <xf numFmtId="0" fontId="12" fillId="0" borderId="0" xfId="0" applyFont="1" applyBorder="1" applyAlignment="1" applyProtection="1">
      <alignment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Border="1" applyProtection="1">
      <protection locked="0"/>
    </xf>
    <xf numFmtId="0" fontId="17" fillId="0" borderId="0" xfId="0" applyFont="1" applyBorder="1" applyAlignment="1" applyProtection="1"/>
    <xf numFmtId="0" fontId="18" fillId="0" borderId="0" xfId="0" applyFont="1" applyBorder="1" applyAlignment="1" applyProtection="1"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17" fillId="0" borderId="0" xfId="0" applyFont="1" applyBorder="1" applyAlignment="1" applyProtection="1">
      <protection locked="0"/>
    </xf>
    <xf numFmtId="0" fontId="18" fillId="0" borderId="0" xfId="0" applyFont="1" applyAlignment="1" applyProtection="1">
      <protection locked="0"/>
    </xf>
    <xf numFmtId="0" fontId="19" fillId="0" borderId="0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locked="0" hidden="1"/>
    </xf>
    <xf numFmtId="0" fontId="19" fillId="0" borderId="0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horizontal="left" wrapText="1"/>
      <protection hidden="1"/>
    </xf>
    <xf numFmtId="0" fontId="15" fillId="0" borderId="0" xfId="0" applyFont="1" applyBorder="1" applyAlignment="1" applyProtection="1">
      <alignment wrapText="1"/>
      <protection locked="0" hidden="1"/>
    </xf>
    <xf numFmtId="0" fontId="15" fillId="0" borderId="0" xfId="0" applyFont="1" applyBorder="1" applyAlignment="1" applyProtection="1">
      <alignment horizontal="center" vertical="top" wrapText="1"/>
      <protection hidden="1"/>
    </xf>
    <xf numFmtId="164" fontId="15" fillId="0" borderId="0" xfId="0" applyNumberFormat="1" applyFont="1" applyBorder="1" applyAlignment="1" applyProtection="1">
      <alignment horizontal="center" vertical="top" wrapText="1"/>
      <protection hidden="1"/>
    </xf>
    <xf numFmtId="0" fontId="15" fillId="0" borderId="0" xfId="0" applyFont="1" applyBorder="1" applyAlignment="1" applyProtection="1">
      <alignment horizontal="center" wrapText="1"/>
      <protection locked="0" hidden="1"/>
    </xf>
    <xf numFmtId="0" fontId="15" fillId="0" borderId="0" xfId="0" applyFont="1" applyBorder="1" applyAlignment="1" applyProtection="1">
      <alignment horizontal="center" vertical="top" wrapText="1"/>
      <protection locked="0" hidden="1"/>
    </xf>
    <xf numFmtId="0" fontId="15" fillId="0" borderId="0" xfId="0" applyFont="1" applyBorder="1" applyProtection="1">
      <protection locked="0" hidden="1"/>
    </xf>
    <xf numFmtId="0" fontId="18" fillId="0" borderId="0" xfId="0" applyFont="1" applyBorder="1" applyAlignment="1" applyProtection="1">
      <alignment vertical="top" wrapText="1"/>
      <protection locked="0" hidden="1"/>
    </xf>
    <xf numFmtId="0" fontId="18" fillId="0" borderId="0" xfId="0" applyFont="1" applyBorder="1" applyAlignment="1" applyProtection="1">
      <protection locked="0" hidden="1"/>
    </xf>
    <xf numFmtId="49" fontId="18" fillId="0" borderId="0" xfId="0" applyNumberFormat="1" applyFont="1" applyBorder="1" applyAlignment="1" applyProtection="1">
      <alignment horizontal="center" vertical="top" wrapText="1"/>
      <protection locked="0" hidden="1"/>
    </xf>
    <xf numFmtId="0" fontId="18" fillId="0" borderId="0" xfId="0" applyFont="1" applyBorder="1" applyAlignment="1" applyProtection="1">
      <alignment horizontal="center" vertical="top" wrapText="1"/>
      <protection locked="0" hidden="1"/>
    </xf>
    <xf numFmtId="0" fontId="9" fillId="0" borderId="0" xfId="0" applyFont="1" applyBorder="1" applyProtection="1">
      <protection locked="0" hidden="1"/>
    </xf>
    <xf numFmtId="0" fontId="18" fillId="0" borderId="0" xfId="0" applyFont="1" applyBorder="1" applyAlignment="1" applyProtection="1">
      <alignment wrapText="1"/>
      <protection locked="0" hidden="1"/>
    </xf>
    <xf numFmtId="0" fontId="15" fillId="0" borderId="0" xfId="0" applyFont="1" applyBorder="1" applyAlignment="1" applyProtection="1">
      <alignment horizontal="center"/>
    </xf>
    <xf numFmtId="0" fontId="9" fillId="0" borderId="0" xfId="0" applyFont="1" applyBorder="1" applyProtection="1">
      <protection locked="0"/>
    </xf>
    <xf numFmtId="0" fontId="20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left" vertical="center" shrinkToFit="1"/>
      <protection locked="0" hidden="1"/>
    </xf>
    <xf numFmtId="0" fontId="15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right" vertical="top" wrapText="1"/>
      <protection locked="0" hidden="1"/>
    </xf>
    <xf numFmtId="0" fontId="15" fillId="0" borderId="0" xfId="0" applyFont="1" applyBorder="1" applyAlignment="1" applyProtection="1">
      <alignment horizontal="center" vertical="top"/>
    </xf>
    <xf numFmtId="0" fontId="15" fillId="0" borderId="0" xfId="0" applyFont="1" applyBorder="1" applyAlignment="1" applyProtection="1">
      <alignment vertical="top"/>
      <protection locked="0"/>
    </xf>
    <xf numFmtId="0" fontId="18" fillId="0" borderId="0" xfId="0" applyFont="1" applyBorder="1" applyAlignment="1" applyProtection="1">
      <alignment horizontal="right" vertical="top" wrapText="1"/>
      <protection locked="0" hidden="1"/>
    </xf>
    <xf numFmtId="0" fontId="15" fillId="0" borderId="0" xfId="0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18" fillId="0" borderId="0" xfId="0" applyFont="1" applyBorder="1" applyAlignment="1" applyProtection="1">
      <alignment horizontal="center" wrapText="1"/>
      <protection locked="0" hidden="1"/>
    </xf>
    <xf numFmtId="0" fontId="16" fillId="0" borderId="0" xfId="0" applyFont="1" applyBorder="1" applyAlignment="1" applyProtection="1">
      <alignment horizontal="left" vertical="center" shrinkToFit="1"/>
      <protection hidden="1"/>
    </xf>
    <xf numFmtId="165" fontId="18" fillId="0" borderId="0" xfId="0" applyNumberFormat="1" applyFont="1" applyBorder="1" applyAlignment="1" applyProtection="1">
      <alignment horizontal="center" vertical="top" wrapText="1"/>
      <protection locked="0" hidden="1"/>
    </xf>
    <xf numFmtId="0" fontId="17" fillId="0" borderId="0" xfId="0" applyFont="1" applyBorder="1" applyAlignment="1" applyProtection="1">
      <alignment wrapText="1"/>
      <protection locked="0" hidden="1"/>
    </xf>
    <xf numFmtId="0" fontId="15" fillId="0" borderId="0" xfId="0" applyFont="1" applyBorder="1" applyAlignment="1" applyProtection="1">
      <alignment vertical="top" wrapText="1"/>
      <protection locked="0" hidden="1"/>
    </xf>
    <xf numFmtId="0" fontId="15" fillId="0" borderId="0" xfId="0" applyFont="1" applyBorder="1" applyAlignment="1" applyProtection="1">
      <alignment horizontal="left" vertical="top"/>
      <protection locked="0"/>
    </xf>
    <xf numFmtId="0" fontId="20" fillId="0" borderId="0" xfId="0" applyFont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center" wrapText="1"/>
      <protection locked="0" hidden="1"/>
    </xf>
    <xf numFmtId="0" fontId="9" fillId="0" borderId="0" xfId="0" applyFont="1" applyBorder="1" applyAlignment="1" applyProtection="1">
      <protection locked="0" hidden="1"/>
    </xf>
    <xf numFmtId="0" fontId="17" fillId="0" borderId="0" xfId="0" applyFont="1" applyBorder="1" applyAlignment="1" applyProtection="1">
      <protection locked="0" hidden="1"/>
    </xf>
    <xf numFmtId="0" fontId="20" fillId="0" borderId="0" xfId="0" applyFont="1" applyBorder="1" applyAlignment="1" applyProtection="1">
      <alignment vertical="top" wrapText="1"/>
      <protection locked="0" hidden="1"/>
    </xf>
    <xf numFmtId="0" fontId="20" fillId="0" borderId="3" xfId="0" applyFont="1" applyBorder="1" applyAlignment="1" applyProtection="1">
      <alignment horizontal="center" vertical="center" wrapText="1"/>
      <protection locked="0" hidden="1"/>
    </xf>
    <xf numFmtId="0" fontId="17" fillId="0" borderId="0" xfId="0" applyFont="1" applyBorder="1" applyProtection="1">
      <protection locked="0" hidden="1"/>
    </xf>
    <xf numFmtId="0" fontId="15" fillId="0" borderId="4" xfId="0" applyFont="1" applyBorder="1" applyAlignment="1" applyProtection="1">
      <alignment horizontal="left" vertical="center" shrinkToFit="1"/>
      <protection locked="0" hidden="1"/>
    </xf>
    <xf numFmtId="0" fontId="15" fillId="0" borderId="1" xfId="0" applyFont="1" applyBorder="1" applyAlignment="1" applyProtection="1">
      <alignment horizontal="left" vertical="center" shrinkToFit="1"/>
      <protection locked="0" hidden="1"/>
    </xf>
    <xf numFmtId="0" fontId="20" fillId="0" borderId="5" xfId="0" applyFont="1" applyBorder="1" applyAlignment="1" applyProtection="1">
      <alignment horizontal="center" vertical="center" wrapText="1"/>
      <protection locked="0" hidden="1"/>
    </xf>
    <xf numFmtId="0" fontId="16" fillId="0" borderId="3" xfId="0" applyFont="1" applyBorder="1" applyAlignment="1" applyProtection="1">
      <alignment horizontal="left" vertical="center" shrinkToFit="1"/>
      <protection hidden="1"/>
    </xf>
    <xf numFmtId="0" fontId="20" fillId="0" borderId="0" xfId="0" applyFont="1" applyBorder="1" applyAlignment="1" applyProtection="1">
      <alignment horizontal="center" vertical="top" wrapText="1"/>
      <protection locked="0" hidden="1"/>
    </xf>
    <xf numFmtId="0" fontId="15" fillId="0" borderId="0" xfId="0" applyFont="1" applyBorder="1" applyProtection="1"/>
    <xf numFmtId="0" fontId="20" fillId="0" borderId="3" xfId="0" applyFont="1" applyBorder="1" applyAlignment="1" applyProtection="1">
      <alignment horizontal="center" vertical="center"/>
      <protection locked="0" hidden="1"/>
    </xf>
    <xf numFmtId="49" fontId="17" fillId="0" borderId="0" xfId="0" applyNumberFormat="1" applyFont="1" applyBorder="1" applyAlignment="1" applyProtection="1">
      <alignment horizontal="center" wrapText="1"/>
      <protection locked="0"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vertical="top"/>
      <protection locked="0" hidden="1"/>
    </xf>
    <xf numFmtId="0" fontId="16" fillId="0" borderId="3" xfId="0" applyFont="1" applyBorder="1" applyAlignment="1" applyProtection="1">
      <alignment horizontal="center"/>
      <protection locked="0" hidden="1"/>
    </xf>
    <xf numFmtId="0" fontId="20" fillId="0" borderId="3" xfId="0" applyFont="1" applyBorder="1" applyAlignment="1" applyProtection="1">
      <alignment vertical="top"/>
      <protection hidden="1"/>
    </xf>
    <xf numFmtId="0" fontId="21" fillId="0" borderId="3" xfId="0" applyFont="1" applyBorder="1" applyAlignment="1" applyProtection="1">
      <alignment horizontal="center" vertical="top"/>
      <protection hidden="1"/>
    </xf>
    <xf numFmtId="0" fontId="15" fillId="0" borderId="1" xfId="0" applyFont="1" applyBorder="1" applyAlignment="1" applyProtection="1">
      <alignment horizontal="left"/>
      <protection locked="0" hidden="1"/>
    </xf>
    <xf numFmtId="0" fontId="15" fillId="0" borderId="0" xfId="0" applyFont="1" applyBorder="1" applyAlignment="1" applyProtection="1">
      <alignment horizontal="left"/>
      <protection hidden="1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 vertical="center" shrinkToFit="1"/>
      <protection locked="0" hidden="1"/>
    </xf>
    <xf numFmtId="0" fontId="15" fillId="0" borderId="2" xfId="0" applyFont="1" applyBorder="1" applyAlignment="1" applyProtection="1">
      <alignment horizontal="left" vertical="center" shrinkToFit="1"/>
      <protection locked="0" hidden="1"/>
    </xf>
    <xf numFmtId="0" fontId="15" fillId="0" borderId="7" xfId="0" applyFont="1" applyBorder="1" applyAlignment="1" applyProtection="1">
      <alignment horizontal="left" vertical="center" shrinkToFit="1"/>
      <protection locked="0" hidden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wrapText="1"/>
      <protection locked="0" hidden="1"/>
    </xf>
    <xf numFmtId="0" fontId="15" fillId="0" borderId="0" xfId="0" applyFont="1" applyBorder="1" applyAlignment="1" applyProtection="1">
      <alignment horizontal="left" wrapText="1"/>
      <protection locked="0" hidden="1"/>
    </xf>
    <xf numFmtId="164" fontId="15" fillId="0" borderId="0" xfId="0" applyNumberFormat="1" applyFont="1" applyBorder="1" applyAlignment="1" applyProtection="1">
      <alignment horizontal="center" vertical="top" wrapText="1"/>
      <protection locked="0" hidden="1"/>
    </xf>
    <xf numFmtId="0" fontId="16" fillId="0" borderId="3" xfId="0" applyFont="1" applyBorder="1" applyAlignment="1" applyProtection="1">
      <alignment horizontal="left" vertical="center" shrinkToFit="1"/>
      <protection locked="0" hidden="1"/>
    </xf>
    <xf numFmtId="0" fontId="16" fillId="0" borderId="0" xfId="0" applyFont="1" applyBorder="1" applyAlignment="1" applyProtection="1">
      <alignment horizontal="left" vertical="center" shrinkToFit="1"/>
      <protection locked="0" hidden="1"/>
    </xf>
    <xf numFmtId="0" fontId="16" fillId="0" borderId="6" xfId="0" applyFont="1" applyBorder="1" applyAlignment="1" applyProtection="1">
      <alignment horizontal="left" vertical="center" shrinkToFit="1"/>
      <protection locked="0" hidden="1"/>
    </xf>
    <xf numFmtId="0" fontId="16" fillId="0" borderId="4" xfId="0" applyFont="1" applyBorder="1" applyAlignment="1" applyProtection="1">
      <alignment horizontal="left" vertical="center" shrinkToFit="1"/>
      <protection locked="0" hidden="1"/>
    </xf>
    <xf numFmtId="0" fontId="16" fillId="0" borderId="7" xfId="0" applyFont="1" applyBorder="1" applyAlignment="1" applyProtection="1">
      <alignment horizontal="left" vertical="center" shrinkToFit="1"/>
      <protection locked="0" hidden="1"/>
    </xf>
    <xf numFmtId="0" fontId="16" fillId="0" borderId="0" xfId="0" applyFont="1" applyBorder="1" applyAlignment="1" applyProtection="1">
      <alignment horizontal="left" vertical="top" wrapText="1"/>
      <protection locked="0" hidden="1"/>
    </xf>
    <xf numFmtId="0" fontId="21" fillId="0" borderId="3" xfId="0" applyFont="1" applyBorder="1" applyAlignment="1" applyProtection="1">
      <alignment horizontal="center" vertical="top"/>
      <protection locked="0" hidden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164" fontId="15" fillId="0" borderId="0" xfId="0" applyNumberFormat="1" applyFont="1" applyBorder="1" applyAlignment="1" applyProtection="1">
      <alignment horizontal="right" vertical="top" wrapText="1"/>
      <protection hidden="1"/>
    </xf>
    <xf numFmtId="164" fontId="15" fillId="0" borderId="0" xfId="0" applyNumberFormat="1" applyFont="1" applyBorder="1" applyAlignment="1" applyProtection="1">
      <alignment horizontal="left" vertical="top" wrapText="1"/>
      <protection hidden="1"/>
    </xf>
    <xf numFmtId="0" fontId="18" fillId="0" borderId="0" xfId="0" applyFont="1" applyBorder="1" applyAlignment="1" applyProtection="1">
      <alignment horizontal="center" vertical="center"/>
      <protection locked="0" hidden="1"/>
    </xf>
    <xf numFmtId="0" fontId="22" fillId="0" borderId="3" xfId="0" applyFont="1" applyBorder="1" applyAlignment="1" applyProtection="1">
      <alignment horizontal="center" vertical="center" wrapText="1"/>
      <protection locked="0" hidden="1"/>
    </xf>
    <xf numFmtId="0" fontId="22" fillId="0" borderId="0" xfId="0" applyFont="1" applyBorder="1" applyAlignment="1" applyProtection="1">
      <alignment horizontal="center" vertical="center" wrapText="1"/>
      <protection locked="0" hidden="1"/>
    </xf>
    <xf numFmtId="0" fontId="17" fillId="0" borderId="0" xfId="0" applyFont="1" applyBorder="1" applyAlignment="1" applyProtection="1">
      <alignment horizontal="left" vertical="center" shrinkToFit="1"/>
      <protection locked="0" hidden="1"/>
    </xf>
    <xf numFmtId="0" fontId="17" fillId="0" borderId="6" xfId="0" applyFont="1" applyBorder="1" applyAlignment="1" applyProtection="1">
      <alignment horizontal="left" vertical="center" shrinkToFit="1"/>
      <protection locked="0" hidden="1"/>
    </xf>
    <xf numFmtId="0" fontId="17" fillId="0" borderId="4" xfId="0" applyFont="1" applyBorder="1" applyAlignment="1" applyProtection="1">
      <alignment horizontal="left" vertical="center" shrinkToFit="1"/>
      <protection locked="0" hidden="1"/>
    </xf>
    <xf numFmtId="0" fontId="22" fillId="0" borderId="5" xfId="0" applyFont="1" applyBorder="1" applyAlignment="1" applyProtection="1">
      <alignment horizontal="center" vertical="center" wrapText="1"/>
      <protection locked="0" hidden="1"/>
    </xf>
    <xf numFmtId="0" fontId="17" fillId="0" borderId="7" xfId="0" applyFont="1" applyBorder="1" applyAlignment="1" applyProtection="1">
      <alignment horizontal="left" vertical="center" shrinkToFit="1"/>
      <protection locked="0" hidden="1"/>
    </xf>
    <xf numFmtId="0" fontId="23" fillId="0" borderId="6" xfId="0" applyFont="1" applyBorder="1" applyAlignment="1" applyProtection="1">
      <alignment horizontal="left" vertical="center" shrinkToFit="1"/>
      <protection locked="0" hidden="1"/>
    </xf>
    <xf numFmtId="0" fontId="23" fillId="0" borderId="4" xfId="0" applyFont="1" applyBorder="1" applyAlignment="1" applyProtection="1">
      <alignment horizontal="left" vertical="center" shrinkToFit="1"/>
      <protection locked="0" hidden="1"/>
    </xf>
    <xf numFmtId="0" fontId="22" fillId="0" borderId="0" xfId="0" applyFont="1" applyBorder="1" applyAlignment="1" applyProtection="1">
      <alignment horizontal="center" vertical="center"/>
      <protection locked="0" hidden="1"/>
    </xf>
    <xf numFmtId="0" fontId="23" fillId="0" borderId="7" xfId="0" applyFont="1" applyBorder="1" applyAlignment="1" applyProtection="1">
      <alignment horizontal="left" vertical="center" shrinkToFit="1"/>
      <protection locked="0" hidden="1"/>
    </xf>
    <xf numFmtId="0" fontId="23" fillId="0" borderId="0" xfId="0" applyFont="1" applyBorder="1" applyAlignment="1" applyProtection="1">
      <alignment horizontal="left" vertical="center" shrinkToFit="1"/>
      <protection locked="0" hidden="1"/>
    </xf>
    <xf numFmtId="0" fontId="22" fillId="0" borderId="3" xfId="0" applyFont="1" applyBorder="1" applyAlignment="1" applyProtection="1">
      <alignment horizontal="center" vertical="center"/>
      <protection locked="0" hidden="1"/>
    </xf>
    <xf numFmtId="0" fontId="22" fillId="0" borderId="3" xfId="0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center" vertical="center"/>
      <protection locked="0" hidden="1"/>
    </xf>
    <xf numFmtId="0" fontId="17" fillId="0" borderId="0" xfId="0" applyFont="1" applyBorder="1" applyAlignment="1" applyProtection="1">
      <alignment horizontal="center" vertical="center"/>
      <protection locked="0" hidden="1"/>
    </xf>
    <xf numFmtId="0" fontId="16" fillId="0" borderId="3" xfId="0" applyFont="1" applyBorder="1" applyAlignment="1" applyProtection="1">
      <alignment horizontal="center" vertical="top"/>
      <protection locked="0" hidden="1"/>
    </xf>
    <xf numFmtId="0" fontId="16" fillId="0" borderId="8" xfId="0" applyFont="1" applyBorder="1" applyAlignment="1" applyProtection="1">
      <alignment horizontal="center" vertical="top"/>
      <protection locked="0" hidden="1"/>
    </xf>
    <xf numFmtId="0" fontId="16" fillId="0" borderId="9" xfId="0" applyFont="1" applyBorder="1" applyAlignment="1" applyProtection="1">
      <alignment horizontal="center"/>
      <protection locked="0" hidden="1"/>
    </xf>
    <xf numFmtId="0" fontId="16" fillId="0" borderId="5" xfId="0" applyFont="1" applyBorder="1" applyAlignment="1" applyProtection="1">
      <alignment horizontal="center"/>
      <protection locked="0"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top"/>
      <protection hidden="1"/>
    </xf>
    <xf numFmtId="0" fontId="18" fillId="0" borderId="0" xfId="0" applyFont="1" applyBorder="1" applyAlignment="1" applyProtection="1">
      <alignment vertical="center" wrapText="1"/>
      <protection locked="0" hidden="1"/>
    </xf>
    <xf numFmtId="0" fontId="18" fillId="0" borderId="0" xfId="0" applyFont="1" applyBorder="1" applyAlignment="1" applyProtection="1">
      <alignment horizontal="right" vertical="center" wrapText="1"/>
      <protection locked="0" hidden="1"/>
    </xf>
    <xf numFmtId="0" fontId="9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 wrapText="1"/>
      <protection locked="0" hidden="1"/>
    </xf>
    <xf numFmtId="0" fontId="15" fillId="0" borderId="0" xfId="0" applyFont="1" applyBorder="1" applyAlignment="1" applyProtection="1">
      <alignment vertical="center"/>
      <protection locked="0"/>
    </xf>
    <xf numFmtId="165" fontId="18" fillId="0" borderId="0" xfId="0" applyNumberFormat="1" applyFont="1" applyBorder="1" applyAlignment="1" applyProtection="1">
      <alignment horizontal="center" vertical="center" wrapText="1"/>
      <protection locked="0" hidden="1"/>
    </xf>
    <xf numFmtId="0" fontId="17" fillId="0" borderId="0" xfId="0" applyFont="1" applyBorder="1" applyAlignment="1" applyProtection="1">
      <alignment vertical="center" wrapText="1"/>
      <protection locked="0" hidden="1"/>
    </xf>
    <xf numFmtId="0" fontId="15" fillId="0" borderId="0" xfId="0" applyFont="1" applyBorder="1" applyAlignment="1" applyProtection="1">
      <alignment vertical="center" wrapText="1"/>
      <protection locked="0" hidden="1"/>
    </xf>
    <xf numFmtId="0" fontId="15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 hidden="1"/>
    </xf>
    <xf numFmtId="0" fontId="9" fillId="0" borderId="0" xfId="0" applyFont="1" applyBorder="1" applyAlignment="1" applyProtection="1">
      <alignment vertical="center"/>
      <protection locked="0" hidden="1"/>
    </xf>
    <xf numFmtId="0" fontId="17" fillId="0" borderId="0" xfId="0" applyFont="1" applyBorder="1" applyAlignment="1" applyProtection="1">
      <alignment vertical="center"/>
      <protection locked="0" hidden="1"/>
    </xf>
    <xf numFmtId="0" fontId="15" fillId="0" borderId="0" xfId="0" applyFont="1" applyBorder="1" applyAlignment="1" applyProtection="1">
      <alignment vertical="center"/>
      <protection locked="0" hidden="1"/>
    </xf>
    <xf numFmtId="0" fontId="20" fillId="0" borderId="0" xfId="0" applyFont="1" applyBorder="1" applyAlignment="1" applyProtection="1">
      <alignment vertical="center" wrapText="1"/>
      <protection locked="0" hidden="1"/>
    </xf>
    <xf numFmtId="0" fontId="15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21" fillId="0" borderId="0" xfId="0" applyFont="1" applyBorder="1" applyAlignment="1" applyProtection="1">
      <alignment vertical="center" wrapText="1"/>
      <protection locked="0" hidden="1"/>
    </xf>
    <xf numFmtId="49" fontId="17" fillId="0" borderId="0" xfId="0" applyNumberFormat="1" applyFont="1" applyBorder="1" applyAlignment="1" applyProtection="1">
      <alignment horizontal="center" vertical="center" wrapText="1"/>
      <protection locked="0" hidden="1"/>
    </xf>
    <xf numFmtId="0" fontId="16" fillId="0" borderId="3" xfId="0" applyFont="1" applyBorder="1" applyAlignment="1" applyProtection="1">
      <alignment horizontal="center" vertical="center"/>
      <protection locked="0" hidden="1"/>
    </xf>
    <xf numFmtId="0" fontId="16" fillId="0" borderId="8" xfId="0" applyFont="1" applyBorder="1" applyAlignment="1" applyProtection="1">
      <alignment horizontal="center" vertical="center"/>
      <protection locked="0" hidden="1"/>
    </xf>
    <xf numFmtId="0" fontId="16" fillId="0" borderId="9" xfId="0" applyFont="1" applyBorder="1" applyAlignment="1" applyProtection="1">
      <alignment horizontal="center" vertical="center"/>
      <protection locked="0" hidden="1"/>
    </xf>
    <xf numFmtId="0" fontId="16" fillId="0" borderId="5" xfId="0" applyFont="1" applyBorder="1" applyAlignment="1" applyProtection="1">
      <alignment horizontal="center" vertical="center"/>
      <protection locked="0"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left" vertical="center" wrapText="1"/>
      <protection locked="0" hidden="1"/>
    </xf>
    <xf numFmtId="0" fontId="21" fillId="0" borderId="0" xfId="0" applyFont="1" applyBorder="1" applyAlignment="1" applyProtection="1">
      <alignment wrapText="1"/>
      <protection locked="0" hidden="1"/>
    </xf>
    <xf numFmtId="0" fontId="23" fillId="0" borderId="3" xfId="0" applyFont="1" applyBorder="1" applyAlignment="1" applyProtection="1">
      <alignment horizontal="center" vertical="top"/>
      <protection locked="0" hidden="1"/>
    </xf>
    <xf numFmtId="0" fontId="17" fillId="0" borderId="10" xfId="0" applyFont="1" applyBorder="1" applyAlignment="1" applyProtection="1">
      <alignment vertical="center" shrinkToFit="1"/>
      <protection locked="0" hidden="1"/>
    </xf>
    <xf numFmtId="0" fontId="23" fillId="0" borderId="4" xfId="0" applyFont="1" applyBorder="1" applyAlignment="1" applyProtection="1">
      <alignment horizontal="center" vertical="center" shrinkToFit="1"/>
      <protection locked="0" hidden="1"/>
    </xf>
    <xf numFmtId="0" fontId="17" fillId="0" borderId="10" xfId="0" applyFont="1" applyBorder="1" applyAlignment="1" applyProtection="1">
      <alignment horizontal="center" vertical="center" shrinkToFit="1"/>
      <protection locked="0" hidden="1"/>
    </xf>
    <xf numFmtId="0" fontId="24" fillId="0" borderId="3" xfId="0" applyFont="1" applyBorder="1" applyAlignment="1" applyProtection="1">
      <alignment horizontal="center" vertical="top"/>
      <protection locked="0" hidden="1"/>
    </xf>
    <xf numFmtId="0" fontId="15" fillId="0" borderId="1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wrapText="1"/>
      <protection locked="0"/>
    </xf>
    <xf numFmtId="0" fontId="22" fillId="0" borderId="0" xfId="0" applyFont="1" applyBorder="1" applyAlignment="1" applyProtection="1">
      <alignment wrapText="1"/>
      <protection locked="0"/>
    </xf>
    <xf numFmtId="0" fontId="19" fillId="0" borderId="0" xfId="0" applyFont="1" applyBorder="1" applyAlignment="1" applyProtection="1">
      <alignment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wrapText="1"/>
      <protection locked="0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17" fillId="0" borderId="0" xfId="0" applyFont="1" applyBorder="1" applyAlignment="1" applyProtection="1">
      <alignment vertical="top" wrapText="1"/>
      <protection locked="0"/>
    </xf>
    <xf numFmtId="0" fontId="17" fillId="0" borderId="0" xfId="0" applyFont="1" applyBorder="1" applyAlignment="1" applyProtection="1">
      <alignment wrapText="1"/>
      <protection locked="0"/>
    </xf>
    <xf numFmtId="164" fontId="17" fillId="0" borderId="0" xfId="0" applyNumberFormat="1" applyFont="1" applyBorder="1" applyAlignment="1" applyProtection="1">
      <alignment horizontal="right" wrapText="1"/>
      <protection locked="0"/>
    </xf>
    <xf numFmtId="164" fontId="17" fillId="0" borderId="0" xfId="0" applyNumberFormat="1" applyFont="1" applyBorder="1" applyAlignment="1" applyProtection="1">
      <alignment horizontal="left" wrapText="1"/>
      <protection locked="0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vertical="top" wrapText="1"/>
    </xf>
    <xf numFmtId="0" fontId="18" fillId="0" borderId="0" xfId="0" applyFont="1" applyBorder="1" applyAlignment="1" applyProtection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164" fontId="15" fillId="0" borderId="0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25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center" vertical="top" wrapText="1"/>
    </xf>
    <xf numFmtId="0" fontId="15" fillId="0" borderId="0" xfId="0" applyFont="1" applyBorder="1" applyAlignment="1" applyProtection="1">
      <alignment vertical="top" wrapText="1"/>
      <protection locked="0"/>
    </xf>
    <xf numFmtId="0" fontId="20" fillId="0" borderId="0" xfId="0" applyFont="1" applyBorder="1" applyAlignment="1" applyProtection="1">
      <alignment horizontal="right" vertical="center" shrinkToFi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20" fillId="0" borderId="3" xfId="0" applyFont="1" applyBorder="1" applyAlignment="1" applyProtection="1">
      <alignment horizontal="right" vertical="center" shrinkToFit="1"/>
      <protection locked="0"/>
    </xf>
    <xf numFmtId="0" fontId="20" fillId="0" borderId="4" xfId="0" applyFont="1" applyBorder="1" applyAlignment="1" applyProtection="1">
      <alignment horizontal="left" vertical="center" shrinkToFit="1"/>
      <protection locked="0"/>
    </xf>
    <xf numFmtId="0" fontId="20" fillId="0" borderId="10" xfId="0" applyFont="1" applyBorder="1" applyAlignment="1" applyProtection="1">
      <alignment horizontal="right" vertical="center" shrinkToFi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left" vertical="center" shrinkToFi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left" vertical="center" shrinkToFit="1"/>
      <protection locked="0"/>
    </xf>
    <xf numFmtId="0" fontId="24" fillId="0" borderId="6" xfId="0" applyFont="1" applyBorder="1" applyAlignment="1" applyProtection="1">
      <alignment horizontal="left" vertical="center" shrinkToFit="1"/>
      <protection locked="0"/>
    </xf>
    <xf numFmtId="0" fontId="24" fillId="0" borderId="11" xfId="0" applyFont="1" applyBorder="1" applyAlignment="1" applyProtection="1">
      <alignment horizontal="right" vertical="center" shrinkToFit="1"/>
      <protection locked="0"/>
    </xf>
    <xf numFmtId="0" fontId="20" fillId="0" borderId="3" xfId="0" applyFont="1" applyBorder="1" applyAlignment="1" applyProtection="1">
      <alignment horizontal="left" vertical="center" shrinkToFit="1"/>
      <protection locked="0"/>
    </xf>
    <xf numFmtId="0" fontId="24" fillId="0" borderId="4" xfId="0" applyFont="1" applyBorder="1" applyAlignment="1" applyProtection="1">
      <alignment horizontal="left" vertical="center" shrinkToFit="1"/>
      <protection locked="0"/>
    </xf>
    <xf numFmtId="0" fontId="24" fillId="0" borderId="10" xfId="0" applyFont="1" applyBorder="1" applyAlignment="1" applyProtection="1">
      <alignment horizontal="right" vertical="center" shrinkToFit="1"/>
      <protection locked="0"/>
    </xf>
    <xf numFmtId="0" fontId="20" fillId="0" borderId="0" xfId="0" applyFont="1" applyBorder="1" applyAlignment="1" applyProtection="1">
      <alignment horizontal="left" vertical="center" shrinkToFit="1"/>
      <protection locked="0"/>
    </xf>
    <xf numFmtId="0" fontId="17" fillId="0" borderId="0" xfId="0" applyFont="1" applyBorder="1" applyAlignment="1" applyProtection="1">
      <alignment wrapText="1"/>
    </xf>
    <xf numFmtId="0" fontId="15" fillId="0" borderId="0" xfId="0" applyFont="1" applyBorder="1" applyAlignment="1" applyProtection="1">
      <alignment horizontal="center" vertical="top" wrapText="1"/>
      <protection locked="0"/>
    </xf>
    <xf numFmtId="0" fontId="20" fillId="0" borderId="0" xfId="0" applyFont="1" applyBorder="1" applyAlignment="1" applyProtection="1">
      <alignment vertical="top" wrapText="1"/>
      <protection locked="0"/>
    </xf>
    <xf numFmtId="0" fontId="24" fillId="0" borderId="7" xfId="0" applyFont="1" applyBorder="1" applyAlignment="1" applyProtection="1">
      <alignment horizontal="left" vertical="center" shrinkToFit="1"/>
      <protection locked="0"/>
    </xf>
    <xf numFmtId="0" fontId="24" fillId="0" borderId="12" xfId="0" applyFont="1" applyBorder="1" applyAlignment="1" applyProtection="1">
      <alignment horizontal="right" vertical="center" shrinkToFit="1"/>
      <protection locked="0"/>
    </xf>
    <xf numFmtId="0" fontId="24" fillId="0" borderId="0" xfId="0" applyFont="1" applyBorder="1" applyAlignment="1" applyProtection="1">
      <alignment horizontal="left" vertical="center" shrinkToFit="1"/>
      <protection locked="0"/>
    </xf>
    <xf numFmtId="0" fontId="20" fillId="0" borderId="0" xfId="0" applyFont="1" applyBorder="1" applyAlignment="1" applyProtection="1">
      <alignment horizontal="center" vertical="top" wrapText="1"/>
    </xf>
    <xf numFmtId="0" fontId="24" fillId="0" borderId="0" xfId="0" applyFont="1" applyBorder="1" applyAlignment="1" applyProtection="1">
      <alignment horizontal="right" vertical="center" shrinkToFit="1"/>
      <protection locked="0"/>
    </xf>
    <xf numFmtId="0" fontId="18" fillId="0" borderId="0" xfId="0" applyFont="1" applyBorder="1" applyAlignment="1" applyProtection="1">
      <alignment wrapText="1"/>
    </xf>
    <xf numFmtId="0" fontId="15" fillId="0" borderId="0" xfId="0" applyFont="1" applyBorder="1" applyAlignment="1" applyProtection="1">
      <alignment wrapText="1"/>
    </xf>
    <xf numFmtId="0" fontId="25" fillId="0" borderId="5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top" wrapText="1"/>
    </xf>
    <xf numFmtId="0" fontId="24" fillId="0" borderId="0" xfId="0" applyFont="1" applyBorder="1" applyAlignment="1" applyProtection="1">
      <alignment horizontal="left" vertical="top" shrinkToFit="1"/>
      <protection locked="0"/>
    </xf>
    <xf numFmtId="0" fontId="24" fillId="0" borderId="0" xfId="0" applyFont="1" applyBorder="1" applyAlignment="1" applyProtection="1">
      <alignment shrinkToFit="1"/>
    </xf>
    <xf numFmtId="0" fontId="22" fillId="0" borderId="3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top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 applyProtection="1">
      <alignment horizontal="left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left" wrapText="1"/>
      <protection locked="0"/>
    </xf>
    <xf numFmtId="0" fontId="22" fillId="0" borderId="0" xfId="0" applyFont="1" applyBorder="1" applyAlignment="1" applyProtection="1">
      <alignment horizontal="left" wrapText="1"/>
      <protection locked="0"/>
    </xf>
    <xf numFmtId="0" fontId="20" fillId="0" borderId="12" xfId="0" applyFont="1" applyBorder="1" applyAlignment="1" applyProtection="1">
      <alignment horizontal="right" vertical="center" shrinkToFit="1"/>
      <protection locked="0"/>
    </xf>
    <xf numFmtId="0" fontId="24" fillId="0" borderId="3" xfId="0" applyFont="1" applyBorder="1" applyAlignment="1" applyProtection="1">
      <alignment horizontal="right" vertical="center" shrinkToFit="1"/>
      <protection locked="0"/>
    </xf>
    <xf numFmtId="0" fontId="20" fillId="0" borderId="6" xfId="0" applyFont="1" applyBorder="1" applyAlignment="1" applyProtection="1">
      <alignment horizontal="left" vertical="center" shrinkToFit="1"/>
      <protection locked="0"/>
    </xf>
    <xf numFmtId="0" fontId="20" fillId="0" borderId="11" xfId="0" applyFont="1" applyBorder="1" applyAlignment="1" applyProtection="1">
      <alignment horizontal="right" vertical="center" shrinkToFit="1"/>
      <protection locked="0"/>
    </xf>
    <xf numFmtId="0" fontId="25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left" vertical="center" shrinkToFit="1"/>
      <protection locked="0"/>
    </xf>
    <xf numFmtId="0" fontId="24" fillId="2" borderId="0" xfId="0" applyFont="1" applyFill="1" applyBorder="1" applyAlignment="1" applyProtection="1">
      <alignment horizontal="left" vertical="center" shrinkToFit="1"/>
      <protection locked="0"/>
    </xf>
    <xf numFmtId="0" fontId="25" fillId="2" borderId="3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0" xfId="0" applyFont="1" applyFill="1" applyBorder="1" applyAlignment="1" applyProtection="1">
      <alignment wrapText="1"/>
      <protection locked="0"/>
    </xf>
    <xf numFmtId="0" fontId="25" fillId="2" borderId="3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horizontal="right" vertical="center" shrinkToFit="1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Alignment="1" applyProtection="1">
      <alignment horizontal="right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 applyProtection="1">
      <alignment shrinkToFit="1"/>
      <protection locked="0"/>
    </xf>
    <xf numFmtId="0" fontId="19" fillId="0" borderId="0" xfId="0" applyFont="1" applyBorder="1" applyAlignment="1" applyProtection="1">
      <alignment shrinkToFit="1"/>
      <protection hidden="1"/>
    </xf>
    <xf numFmtId="0" fontId="22" fillId="0" borderId="0" xfId="0" applyFont="1" applyBorder="1" applyAlignment="1" applyProtection="1">
      <alignment shrinkToFit="1"/>
      <protection locked="0" hidden="1"/>
    </xf>
    <xf numFmtId="0" fontId="19" fillId="0" borderId="0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Border="1" applyAlignment="1" applyProtection="1">
      <alignment shrinkToFit="1"/>
      <protection hidden="1"/>
    </xf>
    <xf numFmtId="0" fontId="15" fillId="0" borderId="0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Border="1" applyAlignment="1" applyProtection="1">
      <alignment vertical="top"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164" fontId="17" fillId="0" borderId="0" xfId="0" applyNumberFormat="1" applyFont="1" applyBorder="1" applyAlignment="1" applyProtection="1">
      <alignment horizontal="right" wrapText="1"/>
      <protection hidden="1"/>
    </xf>
    <xf numFmtId="164" fontId="17" fillId="0" borderId="0" xfId="0" applyNumberFormat="1" applyFont="1" applyBorder="1" applyAlignment="1" applyProtection="1">
      <alignment horizontal="left" wrapText="1"/>
      <protection hidden="1"/>
    </xf>
    <xf numFmtId="0" fontId="17" fillId="0" borderId="0" xfId="0" applyFont="1" applyBorder="1" applyAlignment="1" applyProtection="1">
      <alignment shrinkToFit="1"/>
      <protection locked="0" hidden="1"/>
    </xf>
    <xf numFmtId="0" fontId="15" fillId="0" borderId="0" xfId="0" applyFont="1" applyBorder="1" applyAlignment="1" applyProtection="1">
      <alignment horizontal="center" vertical="center" shrinkToFit="1"/>
      <protection locked="0" hidden="1"/>
    </xf>
    <xf numFmtId="0" fontId="9" fillId="0" borderId="0" xfId="0" applyFont="1" applyBorder="1" applyAlignment="1" applyProtection="1">
      <alignment wrapText="1"/>
      <protection locked="0" hidden="1"/>
    </xf>
    <xf numFmtId="0" fontId="25" fillId="0" borderId="3" xfId="0" applyFont="1" applyBorder="1" applyAlignment="1" applyProtection="1">
      <alignment horizontal="center" vertical="center" shrinkToFit="1"/>
      <protection locked="0" hidden="1"/>
    </xf>
    <xf numFmtId="0" fontId="20" fillId="0" borderId="3" xfId="0" applyFont="1" applyBorder="1" applyAlignment="1" applyProtection="1">
      <alignment horizontal="left" vertical="center" shrinkToFit="1"/>
      <protection hidden="1"/>
    </xf>
    <xf numFmtId="0" fontId="20" fillId="0" borderId="3" xfId="0" applyFont="1" applyBorder="1" applyAlignment="1" applyProtection="1">
      <alignment horizontal="right" vertical="center" shrinkToFit="1"/>
      <protection hidden="1"/>
    </xf>
    <xf numFmtId="0" fontId="25" fillId="0" borderId="0" xfId="0" applyFont="1" applyBorder="1" applyAlignment="1" applyProtection="1">
      <alignment horizontal="center" vertical="center" shrinkToFit="1"/>
      <protection locked="0" hidden="1"/>
    </xf>
    <xf numFmtId="0" fontId="20" fillId="0" borderId="0" xfId="0" applyFont="1" applyBorder="1" applyAlignment="1" applyProtection="1">
      <alignment horizontal="left" vertical="center" shrinkToFit="1"/>
      <protection locked="0" hidden="1"/>
    </xf>
    <xf numFmtId="0" fontId="25" fillId="0" borderId="3" xfId="0" applyFont="1" applyBorder="1" applyAlignment="1" applyProtection="1">
      <alignment horizontal="center" vertical="center" wrapText="1"/>
      <protection locked="0" hidden="1"/>
    </xf>
    <xf numFmtId="0" fontId="9" fillId="0" borderId="0" xfId="0" applyFont="1" applyBorder="1" applyAlignment="1" applyProtection="1">
      <alignment vertical="top" wrapText="1"/>
      <protection locked="0" hidden="1"/>
    </xf>
    <xf numFmtId="0" fontId="20" fillId="0" borderId="0" xfId="0" applyFont="1" applyBorder="1" applyAlignment="1" applyProtection="1">
      <alignment horizontal="right" vertical="center" shrinkToFit="1"/>
      <protection locked="0" hidden="1"/>
    </xf>
    <xf numFmtId="0" fontId="25" fillId="0" borderId="0" xfId="0" applyFont="1" applyBorder="1" applyAlignment="1" applyProtection="1">
      <alignment horizontal="center" vertical="center" wrapText="1"/>
      <protection locked="0" hidden="1"/>
    </xf>
    <xf numFmtId="0" fontId="20" fillId="0" borderId="6" xfId="0" applyFont="1" applyBorder="1" applyAlignment="1" applyProtection="1">
      <alignment horizontal="left" vertical="center" shrinkToFit="1"/>
      <protection locked="0" hidden="1"/>
    </xf>
    <xf numFmtId="0" fontId="20" fillId="0" borderId="11" xfId="0" applyFont="1" applyBorder="1" applyAlignment="1" applyProtection="1">
      <alignment horizontal="right" vertical="center" shrinkToFit="1"/>
      <protection locked="0" hidden="1"/>
    </xf>
    <xf numFmtId="0" fontId="20" fillId="0" borderId="4" xfId="0" applyFont="1" applyBorder="1" applyAlignment="1" applyProtection="1">
      <alignment horizontal="left" vertical="center" shrinkToFit="1"/>
      <protection locked="0" hidden="1"/>
    </xf>
    <xf numFmtId="0" fontId="25" fillId="0" borderId="5" xfId="0" applyFont="1" applyBorder="1" applyAlignment="1" applyProtection="1">
      <alignment horizontal="center" vertical="center" wrapText="1"/>
      <protection locked="0" hidden="1"/>
    </xf>
    <xf numFmtId="0" fontId="24" fillId="0" borderId="3" xfId="0" applyFont="1" applyBorder="1" applyAlignment="1" applyProtection="1">
      <alignment horizontal="left" vertical="center" shrinkToFit="1"/>
      <protection hidden="1"/>
    </xf>
    <xf numFmtId="0" fontId="24" fillId="0" borderId="3" xfId="0" applyFont="1" applyBorder="1" applyAlignment="1" applyProtection="1">
      <alignment horizontal="right" vertical="center" shrinkToFit="1"/>
      <protection hidden="1"/>
    </xf>
    <xf numFmtId="0" fontId="25" fillId="0" borderId="8" xfId="0" applyFont="1" applyBorder="1" applyAlignment="1" applyProtection="1">
      <alignment horizontal="center" vertical="center" wrapText="1"/>
      <protection locked="0" hidden="1"/>
    </xf>
    <xf numFmtId="0" fontId="20" fillId="0" borderId="10" xfId="0" applyFont="1" applyBorder="1" applyAlignment="1" applyProtection="1">
      <alignment horizontal="right" vertical="center" shrinkToFit="1"/>
      <protection locked="0" hidden="1"/>
    </xf>
    <xf numFmtId="0" fontId="20" fillId="0" borderId="7" xfId="0" applyFont="1" applyBorder="1" applyAlignment="1" applyProtection="1">
      <alignment horizontal="left" vertical="center" shrinkToFit="1"/>
      <protection locked="0" hidden="1"/>
    </xf>
    <xf numFmtId="0" fontId="24" fillId="0" borderId="6" xfId="0" applyFont="1" applyBorder="1" applyAlignment="1" applyProtection="1">
      <alignment horizontal="left" vertical="center" shrinkToFit="1"/>
      <protection locked="0" hidden="1"/>
    </xf>
    <xf numFmtId="0" fontId="24" fillId="0" borderId="11" xfId="0" applyFont="1" applyBorder="1" applyAlignment="1" applyProtection="1">
      <alignment horizontal="right" vertical="center" shrinkToFit="1"/>
      <protection locked="0" hidden="1"/>
    </xf>
    <xf numFmtId="0" fontId="20" fillId="0" borderId="12" xfId="0" applyFont="1" applyBorder="1" applyAlignment="1" applyProtection="1">
      <alignment horizontal="right" vertical="center" shrinkToFit="1"/>
      <protection locked="0" hidden="1"/>
    </xf>
    <xf numFmtId="0" fontId="24" fillId="0" borderId="4" xfId="0" applyFont="1" applyBorder="1" applyAlignment="1" applyProtection="1">
      <alignment horizontal="left" vertical="center" shrinkToFit="1"/>
      <protection locked="0" hidden="1"/>
    </xf>
    <xf numFmtId="0" fontId="24" fillId="0" borderId="10" xfId="0" applyFont="1" applyBorder="1" applyAlignment="1" applyProtection="1">
      <alignment horizontal="right" vertical="center" shrinkToFit="1"/>
      <protection locked="0" hidden="1"/>
    </xf>
    <xf numFmtId="0" fontId="24" fillId="0" borderId="7" xfId="0" applyFont="1" applyBorder="1" applyAlignment="1" applyProtection="1">
      <alignment horizontal="left" vertical="center" shrinkToFit="1"/>
      <protection locked="0" hidden="1"/>
    </xf>
    <xf numFmtId="0" fontId="24" fillId="0" borderId="12" xfId="0" applyFont="1" applyBorder="1" applyAlignment="1" applyProtection="1">
      <alignment horizontal="right" vertical="center" shrinkToFit="1"/>
      <protection locked="0" hidden="1"/>
    </xf>
    <xf numFmtId="0" fontId="24" fillId="0" borderId="0" xfId="0" applyFont="1" applyBorder="1" applyAlignment="1" applyProtection="1">
      <alignment horizontal="left" vertical="center" shrinkToFit="1"/>
      <protection locked="0" hidden="1"/>
    </xf>
    <xf numFmtId="0" fontId="24" fillId="0" borderId="0" xfId="0" applyFont="1" applyBorder="1" applyAlignment="1" applyProtection="1">
      <alignment horizontal="right" vertical="center" shrinkToFit="1"/>
      <protection locked="0" hidden="1"/>
    </xf>
    <xf numFmtId="0" fontId="23" fillId="0" borderId="0" xfId="0" applyFont="1" applyBorder="1" applyAlignment="1" applyProtection="1">
      <alignment horizontal="left" vertical="top" wrapText="1"/>
      <protection locked="0" hidden="1"/>
    </xf>
    <xf numFmtId="0" fontId="25" fillId="0" borderId="3" xfId="0" applyFont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horizontal="center" vertical="center" shrinkToFit="1"/>
      <protection locked="0" hidden="1"/>
    </xf>
    <xf numFmtId="0" fontId="23" fillId="0" borderId="3" xfId="0" applyFont="1" applyBorder="1" applyAlignment="1" applyProtection="1">
      <alignment horizontal="center" vertical="top" wrapText="1"/>
      <protection locked="0" hidden="1"/>
    </xf>
    <xf numFmtId="0" fontId="24" fillId="0" borderId="0" xfId="0" applyFont="1" applyBorder="1" applyAlignment="1" applyProtection="1">
      <alignment horizontal="left" vertical="top" shrinkToFit="1"/>
      <protection locked="0" hidden="1"/>
    </xf>
    <xf numFmtId="0" fontId="24" fillId="0" borderId="0" xfId="0" applyFont="1" applyBorder="1" applyAlignment="1" applyProtection="1">
      <alignment shrinkToFit="1"/>
      <protection locked="0" hidden="1"/>
    </xf>
    <xf numFmtId="0" fontId="22" fillId="0" borderId="3" xfId="0" applyFont="1" applyBorder="1" applyAlignment="1" applyProtection="1">
      <alignment horizontal="center" vertical="center" shrinkToFit="1"/>
      <protection hidden="1"/>
    </xf>
    <xf numFmtId="0" fontId="16" fillId="0" borderId="3" xfId="0" applyFont="1" applyBorder="1" applyAlignment="1" applyProtection="1">
      <alignment horizontal="center" vertical="top" wrapText="1"/>
      <protection hidden="1"/>
    </xf>
    <xf numFmtId="0" fontId="17" fillId="0" borderId="0" xfId="0" applyFont="1" applyBorder="1" applyAlignment="1" applyProtection="1">
      <alignment horizontal="left" wrapText="1"/>
      <protection locked="0" hidden="1"/>
    </xf>
    <xf numFmtId="0" fontId="17" fillId="0" borderId="1" xfId="0" applyFont="1" applyBorder="1" applyAlignment="1" applyProtection="1">
      <alignment horizontal="left" wrapText="1"/>
      <protection locked="0" hidden="1"/>
    </xf>
    <xf numFmtId="0" fontId="22" fillId="0" borderId="0" xfId="0" applyFont="1" applyBorder="1" applyAlignment="1" applyProtection="1">
      <alignment horizontal="left" shrinkToFit="1"/>
      <protection locked="0" hidden="1"/>
    </xf>
    <xf numFmtId="0" fontId="17" fillId="0" borderId="0" xfId="0" applyFont="1" applyBorder="1" applyAlignment="1" applyProtection="1">
      <alignment horizontal="center" vertical="center" shrinkToFit="1"/>
      <protection locked="0" hidden="1"/>
    </xf>
    <xf numFmtId="0" fontId="15" fillId="0" borderId="0" xfId="0" applyFont="1" applyBorder="1" applyAlignment="1" applyProtection="1">
      <alignment shrinkToFit="1"/>
      <protection locked="0"/>
    </xf>
    <xf numFmtId="0" fontId="15" fillId="0" borderId="0" xfId="0" applyFont="1" applyAlignment="1" applyProtection="1">
      <alignment horizontal="right"/>
      <protection locked="0"/>
    </xf>
    <xf numFmtId="0" fontId="26" fillId="0" borderId="0" xfId="0" applyFont="1" applyBorder="1" applyAlignment="1" applyProtection="1">
      <alignment horizontal="center" vertical="top"/>
      <protection locked="0"/>
    </xf>
    <xf numFmtId="0" fontId="15" fillId="0" borderId="0" xfId="0" applyFont="1" applyBorder="1" applyAlignment="1" applyProtection="1">
      <alignment horizontal="right"/>
      <protection locked="0"/>
    </xf>
    <xf numFmtId="0" fontId="11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wrapText="1"/>
    </xf>
    <xf numFmtId="0" fontId="12" fillId="0" borderId="3" xfId="0" applyFont="1" applyBorder="1" applyAlignment="1" applyProtection="1">
      <alignment horizontal="center" vertical="center" wrapText="1"/>
    </xf>
    <xf numFmtId="49" fontId="11" fillId="0" borderId="3" xfId="0" applyNumberFormat="1" applyFont="1" applyBorder="1" applyAlignment="1" applyProtection="1">
      <alignment horizontal="center" vertical="top"/>
      <protection locked="0"/>
    </xf>
    <xf numFmtId="49" fontId="12" fillId="0" borderId="3" xfId="0" applyNumberFormat="1" applyFont="1" applyBorder="1" applyAlignment="1" applyProtection="1">
      <alignment horizontal="center" vertical="top"/>
      <protection locked="0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vertical="top" wrapText="1"/>
    </xf>
    <xf numFmtId="0" fontId="12" fillId="0" borderId="3" xfId="0" applyFont="1" applyBorder="1" applyAlignment="1" applyProtection="1">
      <alignment horizontal="center" vertical="top" wrapText="1"/>
    </xf>
    <xf numFmtId="164" fontId="12" fillId="0" borderId="3" xfId="0" applyNumberFormat="1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left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right"/>
    </xf>
    <xf numFmtId="0" fontId="14" fillId="0" borderId="0" xfId="0" applyFont="1" applyAlignment="1" applyProtection="1"/>
    <xf numFmtId="0" fontId="14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center"/>
      <protection locked="0"/>
    </xf>
    <xf numFmtId="0" fontId="17" fillId="0" borderId="0" xfId="0" applyFont="1" applyProtection="1"/>
    <xf numFmtId="0" fontId="18" fillId="0" borderId="0" xfId="0" applyFont="1" applyProtection="1">
      <protection locked="0"/>
    </xf>
    <xf numFmtId="0" fontId="17" fillId="0" borderId="0" xfId="0" applyFont="1" applyAlignment="1" applyProtection="1"/>
    <xf numFmtId="0" fontId="27" fillId="0" borderId="0" xfId="0" applyFont="1" applyProtection="1">
      <protection hidden="1"/>
    </xf>
    <xf numFmtId="0" fontId="0" fillId="0" borderId="0" xfId="0" applyProtection="1">
      <protection hidden="1"/>
    </xf>
    <xf numFmtId="0" fontId="28" fillId="0" borderId="0" xfId="0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vertical="top" wrapText="1"/>
      <protection hidden="1"/>
    </xf>
    <xf numFmtId="164" fontId="6" fillId="0" borderId="0" xfId="0" applyNumberFormat="1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27" fillId="0" borderId="0" xfId="0" applyFont="1" applyAlignment="1" applyProtection="1">
      <alignment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30" fillId="0" borderId="0" xfId="0" applyFont="1" applyProtection="1">
      <protection hidden="1"/>
    </xf>
    <xf numFmtId="0" fontId="27" fillId="0" borderId="13" xfId="0" applyFont="1" applyBorder="1" applyAlignment="1" applyProtection="1">
      <alignment horizontal="center" vertical="center" shrinkToFit="1"/>
      <protection locked="0" hidden="1"/>
    </xf>
    <xf numFmtId="0" fontId="31" fillId="0" borderId="13" xfId="0" applyFont="1" applyBorder="1" applyAlignment="1" applyProtection="1">
      <alignment vertical="center" shrinkToFit="1"/>
      <protection hidden="1"/>
    </xf>
    <xf numFmtId="0" fontId="32" fillId="0" borderId="14" xfId="0" applyFont="1" applyBorder="1" applyAlignment="1" applyProtection="1">
      <alignment horizontal="center" vertical="center" shrinkToFit="1"/>
      <protection locked="0" hidden="1"/>
    </xf>
    <xf numFmtId="0" fontId="31" fillId="0" borderId="15" xfId="0" applyFont="1" applyBorder="1" applyAlignment="1" applyProtection="1">
      <alignment horizontal="center" vertical="center" shrinkToFit="1"/>
      <protection locked="0" hidden="1"/>
    </xf>
    <xf numFmtId="0" fontId="31" fillId="0" borderId="16" xfId="0" applyFont="1" applyBorder="1" applyAlignment="1" applyProtection="1">
      <alignment horizontal="center" vertical="center" shrinkToFit="1"/>
      <protection locked="0" hidden="1"/>
    </xf>
    <xf numFmtId="0" fontId="31" fillId="0" borderId="14" xfId="0" applyFont="1" applyBorder="1" applyAlignment="1" applyProtection="1">
      <alignment horizontal="center" vertical="center" shrinkToFit="1"/>
      <protection locked="0" hidden="1"/>
    </xf>
    <xf numFmtId="0" fontId="31" fillId="0" borderId="17" xfId="0" applyFont="1" applyBorder="1" applyAlignment="1" applyProtection="1">
      <alignment horizontal="center" vertical="center" shrinkToFit="1"/>
      <protection locked="0" hidden="1"/>
    </xf>
    <xf numFmtId="0" fontId="33" fillId="0" borderId="13" xfId="0" applyFont="1" applyBorder="1" applyAlignment="1" applyProtection="1">
      <alignment horizontal="center" vertical="center" shrinkToFit="1"/>
      <protection locked="0" hidden="1"/>
    </xf>
    <xf numFmtId="0" fontId="27" fillId="0" borderId="0" xfId="0" applyFont="1" applyAlignment="1" applyProtection="1">
      <alignment horizontal="right" vertical="center" shrinkToFit="1"/>
      <protection hidden="1"/>
    </xf>
    <xf numFmtId="0" fontId="34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27" fillId="0" borderId="18" xfId="0" applyFont="1" applyBorder="1" applyAlignment="1" applyProtection="1">
      <alignment horizontal="center" vertical="center" shrinkToFit="1"/>
      <protection locked="0" hidden="1"/>
    </xf>
    <xf numFmtId="0" fontId="31" fillId="0" borderId="18" xfId="0" applyFont="1" applyBorder="1" applyAlignment="1" applyProtection="1">
      <alignment vertical="center" shrinkToFit="1"/>
      <protection hidden="1"/>
    </xf>
    <xf numFmtId="0" fontId="32" fillId="0" borderId="19" xfId="0" applyFont="1" applyBorder="1" applyAlignment="1" applyProtection="1">
      <alignment horizontal="center" vertical="center" shrinkToFit="1"/>
      <protection locked="0" hidden="1"/>
    </xf>
    <xf numFmtId="0" fontId="31" fillId="0" borderId="20" xfId="0" applyFont="1" applyBorder="1" applyAlignment="1" applyProtection="1">
      <alignment horizontal="center" vertical="center" shrinkToFit="1"/>
      <protection locked="0" hidden="1"/>
    </xf>
    <xf numFmtId="0" fontId="31" fillId="0" borderId="21" xfId="0" applyFont="1" applyBorder="1" applyAlignment="1" applyProtection="1">
      <alignment horizontal="center" vertical="center" shrinkToFit="1"/>
      <protection locked="0" hidden="1"/>
    </xf>
    <xf numFmtId="0" fontId="31" fillId="0" borderId="19" xfId="0" applyFont="1" applyBorder="1" applyAlignment="1" applyProtection="1">
      <alignment horizontal="center" vertical="center" shrinkToFit="1"/>
      <protection locked="0" hidden="1"/>
    </xf>
    <xf numFmtId="0" fontId="31" fillId="0" borderId="22" xfId="0" applyFont="1" applyBorder="1" applyAlignment="1" applyProtection="1">
      <alignment horizontal="center" vertical="center" shrinkToFit="1"/>
      <protection locked="0" hidden="1"/>
    </xf>
    <xf numFmtId="0" fontId="33" fillId="0" borderId="18" xfId="0" applyFont="1" applyBorder="1" applyAlignment="1" applyProtection="1">
      <alignment horizontal="center" vertical="center" shrinkToFit="1"/>
      <protection locked="0" hidden="1"/>
    </xf>
    <xf numFmtId="0" fontId="29" fillId="0" borderId="0" xfId="0" applyFont="1" applyAlignment="1" applyProtection="1">
      <alignment horizontal="right" vertical="center" shrinkToFit="1"/>
      <protection hidden="1"/>
    </xf>
    <xf numFmtId="0" fontId="27" fillId="0" borderId="0" xfId="0" applyFont="1" applyAlignment="1" applyProtection="1">
      <alignment vertical="top" wrapText="1"/>
      <protection hidden="1"/>
    </xf>
    <xf numFmtId="0" fontId="27" fillId="0" borderId="23" xfId="0" applyFont="1" applyBorder="1" applyAlignment="1" applyProtection="1">
      <alignment horizontal="center" vertical="center" shrinkToFit="1"/>
      <protection locked="0" hidden="1"/>
    </xf>
    <xf numFmtId="0" fontId="31" fillId="0" borderId="23" xfId="0" applyFont="1" applyBorder="1" applyAlignment="1" applyProtection="1">
      <alignment vertical="center" shrinkToFit="1"/>
      <protection hidden="1"/>
    </xf>
    <xf numFmtId="0" fontId="31" fillId="0" borderId="24" xfId="0" applyFont="1" applyBorder="1" applyAlignment="1" applyProtection="1">
      <alignment horizontal="center" vertical="center" shrinkToFit="1"/>
      <protection locked="0" hidden="1"/>
    </xf>
    <xf numFmtId="0" fontId="31" fillId="0" borderId="25" xfId="0" applyFont="1" applyBorder="1" applyAlignment="1" applyProtection="1">
      <alignment horizontal="center" vertical="center" shrinkToFit="1"/>
      <protection locked="0" hidden="1"/>
    </xf>
    <xf numFmtId="0" fontId="31" fillId="0" borderId="26" xfId="0" applyFont="1" applyBorder="1" applyAlignment="1" applyProtection="1">
      <alignment horizontal="center" vertical="center" shrinkToFit="1"/>
      <protection locked="0" hidden="1"/>
    </xf>
    <xf numFmtId="0" fontId="31" fillId="0" borderId="27" xfId="0" applyFont="1" applyBorder="1" applyAlignment="1" applyProtection="1">
      <alignment horizontal="center" vertical="center" shrinkToFit="1"/>
      <protection locked="0" hidden="1"/>
    </xf>
    <xf numFmtId="0" fontId="35" fillId="0" borderId="23" xfId="0" applyFont="1" applyBorder="1" applyAlignment="1" applyProtection="1">
      <alignment horizontal="center" vertical="center" shrinkToFit="1"/>
      <protection locked="0" hidden="1"/>
    </xf>
    <xf numFmtId="0" fontId="6" fillId="0" borderId="0" xfId="0" applyFont="1" applyProtection="1">
      <protection hidden="1"/>
    </xf>
    <xf numFmtId="0" fontId="27" fillId="0" borderId="0" xfId="0" applyFont="1" applyAlignment="1" applyProtection="1">
      <alignment horizontal="center" vertical="center"/>
      <protection locked="0" hidden="1"/>
    </xf>
    <xf numFmtId="0" fontId="36" fillId="0" borderId="0" xfId="0" applyFont="1" applyAlignment="1" applyProtection="1">
      <alignment horizontal="center" vertical="center"/>
      <protection locked="0" hidden="1"/>
    </xf>
    <xf numFmtId="0" fontId="31" fillId="0" borderId="0" xfId="0" applyFont="1" applyAlignment="1" applyProtection="1">
      <alignment vertical="center" shrinkToFit="1"/>
      <protection locked="0" hidden="1"/>
    </xf>
    <xf numFmtId="0" fontId="6" fillId="0" borderId="0" xfId="0" applyFont="1" applyProtection="1">
      <protection locked="0" hidden="1"/>
    </xf>
    <xf numFmtId="0" fontId="37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applyFont="1" applyProtection="1">
      <protection locked="0" hidden="1"/>
    </xf>
    <xf numFmtId="0" fontId="5" fillId="0" borderId="0" xfId="0" applyFont="1" applyAlignment="1" applyProtection="1">
      <alignment horizontal="left"/>
      <protection locked="0" hidden="1"/>
    </xf>
    <xf numFmtId="0" fontId="5" fillId="0" borderId="0" xfId="0" applyFont="1" applyProtection="1">
      <protection hidden="1"/>
    </xf>
    <xf numFmtId="0" fontId="0" fillId="0" borderId="3" xfId="0" applyBorder="1" applyProtection="1">
      <protection locked="0"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Border="1" applyAlignment="1" applyProtection="1">
      <protection locked="0" hidden="1"/>
    </xf>
    <xf numFmtId="0" fontId="27" fillId="0" borderId="0" xfId="0" applyFont="1" applyProtection="1">
      <protection locked="0" hidden="1"/>
    </xf>
    <xf numFmtId="0" fontId="5" fillId="0" borderId="1" xfId="0" applyFont="1" applyBorder="1" applyProtection="1">
      <protection locked="0" hidden="1"/>
    </xf>
    <xf numFmtId="0" fontId="5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protection hidden="1"/>
    </xf>
    <xf numFmtId="0" fontId="28" fillId="0" borderId="0" xfId="0" applyFont="1" applyAlignment="1" applyProtection="1">
      <alignment vertical="top" wrapText="1"/>
      <protection locked="0" hidden="1"/>
    </xf>
    <xf numFmtId="0" fontId="6" fillId="0" borderId="0" xfId="0" applyFont="1" applyAlignment="1" applyProtection="1">
      <alignment vertical="top" wrapText="1"/>
      <protection locked="0" hidden="1"/>
    </xf>
    <xf numFmtId="164" fontId="6" fillId="0" borderId="0" xfId="0" applyNumberFormat="1" applyFont="1" applyAlignment="1" applyProtection="1">
      <alignment vertical="top" wrapText="1"/>
      <protection locked="0" hidden="1"/>
    </xf>
    <xf numFmtId="0" fontId="6" fillId="0" borderId="0" xfId="0" applyFont="1" applyAlignment="1" applyProtection="1">
      <alignment horizontal="center" vertical="top" wrapText="1"/>
      <protection locked="0" hidden="1"/>
    </xf>
    <xf numFmtId="0" fontId="27" fillId="0" borderId="0" xfId="0" applyFont="1" applyAlignment="1" applyProtection="1">
      <alignment wrapText="1"/>
      <protection locked="0" hidden="1"/>
    </xf>
    <xf numFmtId="0" fontId="7" fillId="0" borderId="0" xfId="0" applyFont="1" applyAlignment="1" applyProtection="1">
      <alignment horizontal="center" wrapText="1"/>
      <protection locked="0" hidden="1"/>
    </xf>
    <xf numFmtId="0" fontId="31" fillId="0" borderId="13" xfId="0" applyFont="1" applyBorder="1" applyAlignment="1" applyProtection="1">
      <alignment horizontal="center" vertical="center" wrapText="1"/>
      <protection locked="0" hidden="1"/>
    </xf>
    <xf numFmtId="0" fontId="13" fillId="0" borderId="13" xfId="0" applyFont="1" applyBorder="1" applyAlignment="1" applyProtection="1">
      <alignment vertical="center" shrinkToFit="1"/>
      <protection hidden="1"/>
    </xf>
    <xf numFmtId="0" fontId="32" fillId="0" borderId="15" xfId="0" applyFont="1" applyBorder="1" applyAlignment="1" applyProtection="1">
      <alignment horizontal="center" vertical="center" shrinkToFit="1"/>
      <protection locked="0" hidden="1"/>
    </xf>
    <xf numFmtId="0" fontId="32" fillId="0" borderId="15" xfId="0" applyFont="1" applyBorder="1" applyAlignment="1" applyProtection="1">
      <alignment horizontal="center" vertical="center"/>
      <protection locked="0" hidden="1"/>
    </xf>
    <xf numFmtId="0" fontId="32" fillId="0" borderId="16" xfId="0" applyFont="1" applyBorder="1" applyAlignment="1" applyProtection="1">
      <alignment horizontal="center" vertical="center"/>
      <protection locked="0" hidden="1"/>
    </xf>
    <xf numFmtId="0" fontId="31" fillId="0" borderId="17" xfId="0" applyFont="1" applyBorder="1" applyAlignment="1" applyProtection="1">
      <alignment horizontal="center" vertical="center"/>
      <protection locked="0" hidden="1"/>
    </xf>
    <xf numFmtId="0" fontId="31" fillId="0" borderId="18" xfId="0" applyFont="1" applyBorder="1" applyAlignment="1" applyProtection="1">
      <alignment horizontal="center" vertical="center" wrapText="1"/>
      <protection locked="0" hidden="1"/>
    </xf>
    <xf numFmtId="0" fontId="13" fillId="0" borderId="18" xfId="0" applyFont="1" applyBorder="1" applyAlignment="1" applyProtection="1">
      <alignment vertical="center" shrinkToFit="1"/>
      <protection hidden="1"/>
    </xf>
    <xf numFmtId="0" fontId="32" fillId="0" borderId="20" xfId="0" applyFont="1" applyBorder="1" applyAlignment="1" applyProtection="1">
      <alignment horizontal="center" vertical="center" shrinkToFit="1"/>
      <protection locked="0" hidden="1"/>
    </xf>
    <xf numFmtId="0" fontId="32" fillId="0" borderId="20" xfId="0" applyFont="1" applyBorder="1" applyAlignment="1" applyProtection="1">
      <alignment horizontal="center" vertical="center"/>
      <protection locked="0" hidden="1"/>
    </xf>
    <xf numFmtId="0" fontId="32" fillId="0" borderId="21" xfId="0" applyFont="1" applyBorder="1" applyAlignment="1" applyProtection="1">
      <alignment horizontal="center" vertical="center"/>
      <protection locked="0" hidden="1"/>
    </xf>
    <xf numFmtId="0" fontId="31" fillId="0" borderId="22" xfId="0" applyFont="1" applyBorder="1" applyAlignment="1" applyProtection="1">
      <alignment horizontal="center" vertical="center"/>
      <protection locked="0" hidden="1"/>
    </xf>
    <xf numFmtId="0" fontId="29" fillId="0" borderId="0" xfId="0" applyFont="1" applyAlignment="1" applyProtection="1">
      <alignment horizontal="right" vertical="center" shrinkToFit="1"/>
      <protection locked="0" hidden="1"/>
    </xf>
    <xf numFmtId="0" fontId="31" fillId="0" borderId="23" xfId="0" applyFont="1" applyBorder="1" applyAlignment="1" applyProtection="1">
      <alignment horizontal="center" vertical="center" wrapText="1"/>
      <protection locked="0" hidden="1"/>
    </xf>
    <xf numFmtId="0" fontId="13" fillId="0" borderId="23" xfId="0" applyFont="1" applyBorder="1" applyAlignment="1" applyProtection="1">
      <alignment vertical="center" shrinkToFit="1"/>
      <protection hidden="1"/>
    </xf>
    <xf numFmtId="0" fontId="32" fillId="0" borderId="24" xfId="0" applyFont="1" applyBorder="1" applyAlignment="1" applyProtection="1">
      <alignment horizontal="center" vertical="center" shrinkToFit="1"/>
      <protection locked="0" hidden="1"/>
    </xf>
    <xf numFmtId="0" fontId="32" fillId="0" borderId="25" xfId="0" applyFont="1" applyBorder="1" applyAlignment="1" applyProtection="1">
      <alignment horizontal="center" vertical="center" shrinkToFit="1"/>
      <protection locked="0" hidden="1"/>
    </xf>
    <xf numFmtId="0" fontId="32" fillId="0" borderId="25" xfId="0" applyFont="1" applyBorder="1" applyAlignment="1" applyProtection="1">
      <alignment horizontal="center" vertical="center"/>
      <protection locked="0" hidden="1"/>
    </xf>
    <xf numFmtId="0" fontId="32" fillId="0" borderId="26" xfId="0" applyFont="1" applyBorder="1" applyAlignment="1" applyProtection="1">
      <alignment horizontal="center" vertical="center"/>
      <protection locked="0" hidden="1"/>
    </xf>
    <xf numFmtId="0" fontId="31" fillId="0" borderId="27" xfId="0" applyFont="1" applyBorder="1" applyAlignment="1" applyProtection="1">
      <alignment horizontal="center" vertical="center"/>
      <protection locked="0" hidden="1"/>
    </xf>
    <xf numFmtId="0" fontId="33" fillId="0" borderId="23" xfId="0" applyFont="1" applyBorder="1" applyAlignment="1" applyProtection="1">
      <alignment horizontal="center" vertical="center" shrinkToFit="1"/>
      <protection locked="0" hidden="1"/>
    </xf>
    <xf numFmtId="0" fontId="27" fillId="0" borderId="0" xfId="0" applyFont="1" applyAlignment="1" applyProtection="1">
      <alignment vertical="top" wrapText="1"/>
      <protection locked="0" hidden="1"/>
    </xf>
    <xf numFmtId="0" fontId="29" fillId="0" borderId="0" xfId="0" applyFont="1" applyAlignment="1" applyProtection="1">
      <alignment horizontal="center" vertical="center"/>
      <protection locked="0" hidden="1"/>
    </xf>
    <xf numFmtId="0" fontId="10" fillId="0" borderId="3" xfId="0" applyFont="1" applyBorder="1" applyAlignment="1" applyProtection="1">
      <alignment horizontal="center" vertical="center" wrapText="1"/>
      <protection locked="0" hidden="1"/>
    </xf>
    <xf numFmtId="0" fontId="10" fillId="0" borderId="3" xfId="0" applyFont="1" applyBorder="1" applyAlignment="1" applyProtection="1">
      <alignment horizontal="center" vertical="center" wrapText="1"/>
      <protection locked="0" hidden="1"/>
    </xf>
    <xf numFmtId="0" fontId="0" fillId="0" borderId="3" xfId="0" applyBorder="1" applyAlignment="1">
      <alignment horizontal="center"/>
    </xf>
    <xf numFmtId="0" fontId="38" fillId="0" borderId="0" xfId="1" applyFont="1" applyProtection="1">
      <protection locked="0"/>
    </xf>
    <xf numFmtId="0" fontId="39" fillId="0" borderId="0" xfId="0" applyFont="1" applyBorder="1" applyProtection="1">
      <protection locked="0" hidden="1"/>
    </xf>
    <xf numFmtId="0" fontId="39" fillId="0" borderId="33" xfId="0" applyFont="1" applyBorder="1" applyAlignment="1" applyProtection="1">
      <protection locked="0" hidden="1"/>
    </xf>
    <xf numFmtId="0" fontId="39" fillId="0" borderId="28" xfId="0" applyFont="1" applyBorder="1" applyAlignment="1" applyProtection="1">
      <alignment horizontal="center" vertical="center"/>
      <protection locked="0" hidden="1"/>
    </xf>
    <xf numFmtId="0" fontId="39" fillId="0" borderId="31" xfId="0" applyFont="1" applyBorder="1" applyAlignment="1" applyProtection="1">
      <alignment horizontal="center" vertical="center"/>
      <protection locked="0" hidden="1"/>
    </xf>
    <xf numFmtId="0" fontId="10" fillId="0" borderId="3" xfId="0" applyFont="1" applyBorder="1" applyAlignment="1" applyProtection="1">
      <alignment horizontal="center" vertical="center" wrapText="1"/>
      <protection locked="0" hidden="1"/>
    </xf>
    <xf numFmtId="0" fontId="13" fillId="4" borderId="3" xfId="0" applyFont="1" applyFill="1" applyBorder="1" applyAlignment="1" applyProtection="1">
      <alignment horizontal="center"/>
      <protection locked="0"/>
    </xf>
    <xf numFmtId="0" fontId="40" fillId="0" borderId="3" xfId="0" applyFont="1" applyBorder="1" applyAlignment="1">
      <alignment horizontal="center" vertical="center" wrapText="1"/>
    </xf>
    <xf numFmtId="0" fontId="41" fillId="0" borderId="3" xfId="0" applyFont="1" applyBorder="1"/>
    <xf numFmtId="0" fontId="40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 wrapText="1"/>
    </xf>
    <xf numFmtId="0" fontId="0" fillId="0" borderId="34" xfId="0" applyBorder="1" applyAlignment="1" applyProtection="1">
      <alignment horizontal="center"/>
      <protection locked="0" hidden="1"/>
    </xf>
    <xf numFmtId="0" fontId="0" fillId="0" borderId="35" xfId="0" applyBorder="1" applyAlignment="1" applyProtection="1">
      <alignment horizontal="center"/>
      <protection locked="0" hidden="1"/>
    </xf>
    <xf numFmtId="0" fontId="8" fillId="0" borderId="0" xfId="1" applyFont="1" applyBorder="1" applyAlignment="1">
      <alignment horizontal="center"/>
    </xf>
    <xf numFmtId="0" fontId="15" fillId="0" borderId="0" xfId="0" applyFont="1" applyBorder="1" applyAlignment="1" applyProtection="1">
      <alignment horizontal="right"/>
      <protection locked="0" hidden="1"/>
    </xf>
    <xf numFmtId="0" fontId="16" fillId="2" borderId="0" xfId="0" applyFont="1" applyFill="1" applyBorder="1" applyAlignment="1" applyProtection="1">
      <alignment horizontal="left"/>
      <protection locked="0" hidden="1"/>
    </xf>
    <xf numFmtId="0" fontId="15" fillId="2" borderId="0" xfId="0" applyFont="1" applyFill="1" applyBorder="1" applyAlignment="1" applyProtection="1">
      <alignment horizontal="left"/>
      <protection locked="0" hidden="1"/>
    </xf>
    <xf numFmtId="0" fontId="0" fillId="0" borderId="29" xfId="0" applyBorder="1" applyAlignment="1" applyProtection="1">
      <alignment horizontal="center"/>
      <protection locked="0" hidden="1"/>
    </xf>
    <xf numFmtId="0" fontId="0" fillId="0" borderId="30" xfId="0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0" borderId="32" xfId="0" applyBorder="1" applyAlignment="1" applyProtection="1">
      <alignment horizontal="center"/>
      <protection locked="0" hidden="1"/>
    </xf>
    <xf numFmtId="0" fontId="2" fillId="2" borderId="0" xfId="1" applyFont="1" applyFill="1" applyBorder="1" applyAlignment="1" applyProtection="1">
      <alignment horizontal="center" vertical="top" wrapText="1"/>
      <protection locked="0"/>
    </xf>
    <xf numFmtId="0" fontId="5" fillId="0" borderId="0" xfId="1" applyFont="1" applyBorder="1" applyAlignment="1" applyProtection="1">
      <alignment horizontal="center" vertical="top" wrapText="1"/>
      <protection locked="0"/>
    </xf>
    <xf numFmtId="0" fontId="6" fillId="2" borderId="1" xfId="1" applyFont="1" applyFill="1" applyBorder="1" applyAlignment="1">
      <alignment horizontal="center" vertical="top"/>
    </xf>
    <xf numFmtId="0" fontId="5" fillId="0" borderId="1" xfId="1" applyFont="1" applyBorder="1" applyAlignment="1" applyProtection="1">
      <alignment horizontal="center"/>
      <protection locked="0"/>
    </xf>
    <xf numFmtId="0" fontId="7" fillId="0" borderId="2" xfId="1" applyFont="1" applyBorder="1" applyAlignment="1">
      <alignment horizontal="center" vertical="top"/>
    </xf>
    <xf numFmtId="0" fontId="7" fillId="0" borderId="2" xfId="1" applyFont="1" applyBorder="1" applyAlignment="1" applyProtection="1">
      <alignment horizontal="center" vertical="top"/>
      <protection locked="0"/>
    </xf>
    <xf numFmtId="164" fontId="7" fillId="0" borderId="2" xfId="1" applyNumberFormat="1" applyFont="1" applyBorder="1" applyAlignment="1" applyProtection="1">
      <alignment horizontal="center" vertical="top"/>
      <protection locked="0"/>
    </xf>
    <xf numFmtId="0" fontId="15" fillId="0" borderId="0" xfId="0" applyFont="1" applyBorder="1" applyAlignment="1" applyProtection="1">
      <alignment horizontal="left"/>
      <protection locked="0" hidden="1"/>
    </xf>
    <xf numFmtId="0" fontId="15" fillId="0" borderId="3" xfId="0" applyFont="1" applyBorder="1" applyAlignment="1" applyProtection="1">
      <alignment horizontal="left" vertical="top" shrinkToFit="1"/>
      <protection hidden="1"/>
    </xf>
    <xf numFmtId="0" fontId="15" fillId="0" borderId="3" xfId="0" applyFont="1" applyBorder="1" applyAlignment="1" applyProtection="1">
      <alignment horizontal="left" vertical="center" shrinkToFit="1"/>
      <protection hidden="1"/>
    </xf>
    <xf numFmtId="0" fontId="15" fillId="0" borderId="0" xfId="0" applyFont="1" applyBorder="1" applyAlignment="1" applyProtection="1">
      <alignment horizontal="left" vertical="center" shrinkToFit="1"/>
      <protection locked="0" hidden="1"/>
    </xf>
    <xf numFmtId="0" fontId="15" fillId="0" borderId="0" xfId="0" applyFont="1" applyBorder="1" applyAlignment="1" applyProtection="1">
      <alignment horizontal="center" wrapText="1"/>
      <protection locked="0" hidden="1"/>
    </xf>
    <xf numFmtId="0" fontId="16" fillId="0" borderId="1" xfId="0" applyFont="1" applyBorder="1" applyAlignment="1" applyProtection="1">
      <alignment horizontal="center" vertical="top"/>
      <protection locked="0" hidden="1"/>
    </xf>
    <xf numFmtId="0" fontId="16" fillId="0" borderId="3" xfId="0" applyFont="1" applyBorder="1" applyAlignment="1" applyProtection="1">
      <alignment horizontal="center"/>
      <protection locked="0" hidden="1"/>
    </xf>
    <xf numFmtId="0" fontId="15" fillId="0" borderId="0" xfId="0" applyFont="1" applyBorder="1" applyAlignment="1" applyProtection="1">
      <alignment horizontal="left" vertical="center" shrinkToFit="1"/>
      <protection hidden="1"/>
    </xf>
    <xf numFmtId="0" fontId="15" fillId="0" borderId="0" xfId="0" applyFont="1" applyBorder="1" applyAlignment="1" applyProtection="1">
      <alignment horizontal="center" vertical="top" wrapText="1"/>
      <protection locked="0" hidden="1"/>
    </xf>
    <xf numFmtId="0" fontId="19" fillId="0" borderId="0" xfId="0" applyFont="1" applyBorder="1" applyAlignment="1" applyProtection="1">
      <alignment horizontal="center" wrapText="1"/>
      <protection hidden="1"/>
    </xf>
    <xf numFmtId="0" fontId="18" fillId="0" borderId="0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vertical="top" wrapText="1"/>
      <protection hidden="1"/>
    </xf>
    <xf numFmtId="164" fontId="15" fillId="0" borderId="0" xfId="0" applyNumberFormat="1" applyFont="1" applyBorder="1" applyAlignment="1" applyProtection="1">
      <alignment horizontal="center" vertical="top" wrapText="1"/>
      <protection hidden="1"/>
    </xf>
    <xf numFmtId="0" fontId="15" fillId="0" borderId="3" xfId="0" applyFont="1" applyBorder="1" applyAlignment="1" applyProtection="1">
      <alignment horizontal="left" vertical="top" shrinkToFit="1"/>
      <protection locked="0" hidden="1"/>
    </xf>
    <xf numFmtId="0" fontId="15" fillId="0" borderId="3" xfId="0" applyFont="1" applyBorder="1" applyAlignment="1" applyProtection="1">
      <alignment horizontal="left" vertical="center" shrinkToFit="1"/>
      <protection locked="0" hidden="1"/>
    </xf>
    <xf numFmtId="0" fontId="19" fillId="0" borderId="0" xfId="0" applyFont="1" applyBorder="1" applyAlignment="1" applyProtection="1">
      <alignment horizontal="center" wrapText="1"/>
      <protection locked="0" hidden="1"/>
    </xf>
    <xf numFmtId="0" fontId="18" fillId="0" borderId="0" xfId="0" applyFont="1" applyBorder="1" applyAlignment="1" applyProtection="1">
      <alignment horizontal="center" wrapText="1"/>
      <protection locked="0" hidden="1"/>
    </xf>
    <xf numFmtId="164" fontId="15" fillId="0" borderId="0" xfId="0" applyNumberFormat="1" applyFont="1" applyBorder="1" applyAlignment="1" applyProtection="1">
      <alignment horizontal="center" vertical="top" wrapText="1"/>
      <protection locked="0" hidden="1"/>
    </xf>
    <xf numFmtId="0" fontId="17" fillId="0" borderId="3" xfId="0" applyFont="1" applyBorder="1" applyAlignment="1" applyProtection="1">
      <alignment horizontal="left" vertical="top" shrinkToFit="1"/>
      <protection hidden="1"/>
    </xf>
    <xf numFmtId="0" fontId="17" fillId="0" borderId="0" xfId="0" applyFont="1" applyBorder="1" applyAlignment="1" applyProtection="1">
      <alignment horizontal="left" vertical="center" shrinkToFit="1"/>
      <protection locked="0" hidden="1"/>
    </xf>
    <xf numFmtId="0" fontId="17" fillId="0" borderId="0" xfId="0" applyFont="1" applyBorder="1" applyAlignment="1" applyProtection="1">
      <alignment horizontal="center" wrapText="1"/>
      <protection locked="0" hidden="1"/>
    </xf>
    <xf numFmtId="0" fontId="17" fillId="0" borderId="3" xfId="0" applyFont="1" applyBorder="1" applyAlignment="1" applyProtection="1">
      <alignment horizontal="left" vertical="center" shrinkToFit="1"/>
      <protection hidden="1"/>
    </xf>
    <xf numFmtId="0" fontId="16" fillId="0" borderId="1" xfId="0" applyFont="1" applyBorder="1" applyAlignment="1" applyProtection="1">
      <alignment horizontal="center" vertical="center"/>
      <protection locked="0"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17" fillId="0" borderId="1" xfId="0" applyFont="1" applyBorder="1" applyAlignment="1" applyProtection="1">
      <alignment horizontal="left" vertical="center" shrinkToFit="1"/>
      <protection locked="0" hidden="1"/>
    </xf>
    <xf numFmtId="0" fontId="15" fillId="0" borderId="0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 wrapText="1"/>
      <protection locked="0"/>
    </xf>
    <xf numFmtId="0" fontId="20" fillId="0" borderId="3" xfId="0" applyFont="1" applyBorder="1" applyAlignment="1" applyProtection="1">
      <alignment horizontal="left" vertical="center" shrinkToFit="1"/>
    </xf>
    <xf numFmtId="0" fontId="16" fillId="0" borderId="1" xfId="0" applyFont="1" applyBorder="1" applyAlignment="1" applyProtection="1">
      <alignment horizontal="center" vertical="top" wrapText="1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left" vertical="top" wrapText="1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left" vertical="center" shrinkToFit="1"/>
    </xf>
    <xf numFmtId="0" fontId="20" fillId="0" borderId="3" xfId="0" applyFont="1" applyBorder="1" applyAlignment="1" applyProtection="1">
      <alignment horizontal="right" vertical="center" shrinkToFi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center" wrapText="1"/>
      <protection locked="0"/>
    </xf>
    <xf numFmtId="0" fontId="18" fillId="0" borderId="0" xfId="0" applyFont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center" vertical="top" wrapText="1"/>
      <protection locked="0"/>
    </xf>
    <xf numFmtId="0" fontId="23" fillId="0" borderId="0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top" wrapText="1"/>
    </xf>
    <xf numFmtId="0" fontId="20" fillId="0" borderId="2" xfId="0" applyFont="1" applyBorder="1" applyAlignment="1" applyProtection="1">
      <alignment horizontal="left" vertical="center" shrinkToFit="1"/>
    </xf>
    <xf numFmtId="0" fontId="20" fillId="2" borderId="0" xfId="0" applyFont="1" applyFill="1" applyBorder="1" applyAlignment="1" applyProtection="1">
      <alignment horizontal="left" vertical="center" shrinkToFit="1"/>
    </xf>
    <xf numFmtId="0" fontId="20" fillId="0" borderId="3" xfId="0" applyFont="1" applyBorder="1" applyAlignment="1" applyProtection="1">
      <alignment horizontal="left" vertical="center" shrinkToFit="1"/>
      <protection hidden="1"/>
    </xf>
    <xf numFmtId="0" fontId="17" fillId="0" borderId="0" xfId="0" applyFont="1" applyBorder="1" applyAlignment="1" applyProtection="1">
      <alignment horizontal="left" wrapText="1"/>
      <protection locked="0" hidden="1"/>
    </xf>
    <xf numFmtId="0" fontId="17" fillId="0" borderId="0" xfId="0" applyFont="1" applyBorder="1" applyAlignment="1" applyProtection="1">
      <alignment horizontal="left" wrapText="1"/>
      <protection hidden="1"/>
    </xf>
    <xf numFmtId="0" fontId="16" fillId="0" borderId="3" xfId="0" applyFont="1" applyBorder="1" applyAlignment="1" applyProtection="1">
      <alignment horizontal="center" vertical="top" wrapText="1"/>
      <protection locked="0" hidden="1"/>
    </xf>
    <xf numFmtId="0" fontId="24" fillId="0" borderId="3" xfId="0" applyFont="1" applyBorder="1" applyAlignment="1" applyProtection="1">
      <alignment horizontal="center" vertical="center" shrinkToFit="1"/>
      <protection hidden="1"/>
    </xf>
    <xf numFmtId="0" fontId="24" fillId="0" borderId="3" xfId="0" applyFont="1" applyBorder="1" applyAlignment="1" applyProtection="1">
      <alignment horizontal="left" vertical="center" shrinkToFit="1"/>
      <protection hidden="1"/>
    </xf>
    <xf numFmtId="0" fontId="20" fillId="0" borderId="0" xfId="0" applyFont="1" applyBorder="1" applyAlignment="1" applyProtection="1">
      <alignment horizontal="left" vertical="center" shrinkToFit="1"/>
      <protection locked="0" hidden="1"/>
    </xf>
    <xf numFmtId="0" fontId="20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1" xfId="0" applyFont="1" applyBorder="1" applyAlignment="1" applyProtection="1">
      <alignment horizontal="center" vertical="top" wrapText="1"/>
      <protection locked="0" hidden="1"/>
    </xf>
    <xf numFmtId="0" fontId="23" fillId="0" borderId="3" xfId="0" applyFont="1" applyBorder="1" applyAlignment="1" applyProtection="1">
      <alignment horizontal="center" vertical="center" shrinkToFit="1"/>
      <protection hidden="1"/>
    </xf>
    <xf numFmtId="0" fontId="22" fillId="0" borderId="2" xfId="0" applyFont="1" applyBorder="1" applyAlignment="1" applyProtection="1">
      <alignment horizontal="center" vertical="top" wrapText="1"/>
      <protection locked="0" hidden="1"/>
    </xf>
    <xf numFmtId="0" fontId="17" fillId="0" borderId="0" xfId="0" applyFont="1" applyBorder="1" applyAlignment="1" applyProtection="1">
      <alignment horizontal="center" vertical="top" wrapText="1"/>
      <protection hidden="1"/>
    </xf>
    <xf numFmtId="0" fontId="17" fillId="0" borderId="0" xfId="0" applyFont="1" applyBorder="1" applyAlignment="1" applyProtection="1">
      <alignment horizontal="center" vertical="top" wrapText="1"/>
      <protection locked="0" hidden="1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center" vertical="top" wrapText="1"/>
    </xf>
    <xf numFmtId="0" fontId="14" fillId="0" borderId="0" xfId="0" applyFont="1" applyBorder="1" applyAlignment="1" applyProtection="1">
      <alignment horizontal="right"/>
    </xf>
    <xf numFmtId="0" fontId="26" fillId="0" borderId="0" xfId="0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center"/>
    </xf>
    <xf numFmtId="0" fontId="29" fillId="0" borderId="3" xfId="0" applyFont="1" applyBorder="1" applyAlignment="1" applyProtection="1">
      <alignment horizontal="center" vertical="center"/>
      <protection locked="0" hidden="1"/>
    </xf>
    <xf numFmtId="0" fontId="27" fillId="0" borderId="3" xfId="0" applyFont="1" applyBorder="1" applyAlignment="1" applyProtection="1">
      <alignment horizontal="center" vertical="center" wrapText="1"/>
      <protection locked="0" hidden="1"/>
    </xf>
    <xf numFmtId="0" fontId="29" fillId="0" borderId="5" xfId="0" applyFont="1" applyBorder="1" applyAlignment="1" applyProtection="1">
      <alignment horizontal="center" vertical="center"/>
      <protection locked="0" hidden="1"/>
    </xf>
    <xf numFmtId="0" fontId="28" fillId="0" borderId="0" xfId="0" applyFont="1" applyBorder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164" fontId="6" fillId="0" borderId="0" xfId="0" applyNumberFormat="1" applyFont="1" applyBorder="1" applyAlignment="1" applyProtection="1">
      <alignment horizontal="center" wrapText="1"/>
      <protection hidden="1"/>
    </xf>
    <xf numFmtId="0" fontId="5" fillId="0" borderId="1" xfId="0" applyFont="1" applyBorder="1" applyAlignment="1" applyProtection="1">
      <alignment horizontal="center" wrapText="1"/>
      <protection locked="0" hidden="1"/>
    </xf>
    <xf numFmtId="0" fontId="27" fillId="0" borderId="11" xfId="0" applyFont="1" applyBorder="1" applyAlignment="1" applyProtection="1">
      <alignment horizontal="center" vertical="center" shrinkToFit="1"/>
      <protection locked="0" hidden="1"/>
    </xf>
    <xf numFmtId="0" fontId="6" fillId="0" borderId="3" xfId="0" applyFont="1" applyBorder="1" applyAlignment="1" applyProtection="1">
      <alignment horizontal="center" vertical="center" wrapText="1"/>
      <protection locked="0" hidden="1"/>
    </xf>
    <xf numFmtId="0" fontId="10" fillId="0" borderId="3" xfId="0" applyFont="1" applyBorder="1" applyAlignment="1" applyProtection="1">
      <alignment horizontal="center" vertical="center" wrapText="1"/>
      <protection locked="0" hidden="1"/>
    </xf>
    <xf numFmtId="0" fontId="31" fillId="0" borderId="3" xfId="0" applyFont="1" applyBorder="1" applyAlignment="1" applyProtection="1">
      <alignment horizontal="center" vertical="center"/>
      <protection locked="0" hidden="1"/>
    </xf>
    <xf numFmtId="0" fontId="31" fillId="0" borderId="5" xfId="0" applyFont="1" applyBorder="1" applyAlignment="1" applyProtection="1">
      <alignment horizontal="center" vertical="center"/>
      <protection locked="0" hidden="1"/>
    </xf>
    <xf numFmtId="0" fontId="31" fillId="0" borderId="11" xfId="0" applyFont="1" applyBorder="1" applyAlignment="1" applyProtection="1">
      <alignment horizontal="center" vertical="center" wrapText="1"/>
      <protection locked="0" hidden="1"/>
    </xf>
  </cellXfs>
  <cellStyles count="2">
    <cellStyle name="Обычный" xfId="0" builtinId="0"/>
    <cellStyle name="Обычный 2" xfId="1"/>
  </cellStyles>
  <dxfs count="7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189"/>
  <sheetViews>
    <sheetView tabSelected="1" zoomScale="130" zoomScaleNormal="130" workbookViewId="0">
      <selection activeCell="L3" sqref="L3"/>
    </sheetView>
  </sheetViews>
  <sheetFormatPr defaultColWidth="9.140625" defaultRowHeight="12.75"/>
  <cols>
    <col min="1" max="1" width="3.42578125" style="1" customWidth="1"/>
    <col min="2" max="2" width="4.42578125" style="1" customWidth="1"/>
    <col min="3" max="3" width="3.42578125" style="1" customWidth="1"/>
    <col min="4" max="4" width="14.5703125" style="1" customWidth="1"/>
    <col min="5" max="5" width="13.140625" style="1" customWidth="1"/>
    <col min="6" max="6" width="14.42578125" style="1" customWidth="1"/>
    <col min="7" max="7" width="10" style="1" customWidth="1"/>
    <col min="8" max="8" width="7.42578125" style="1" customWidth="1"/>
    <col min="9" max="9" width="6.85546875" style="1" customWidth="1"/>
    <col min="10" max="10" width="0.140625" style="1" customWidth="1"/>
    <col min="11" max="11" width="17.7109375" style="2" customWidth="1"/>
    <col min="12" max="12" width="15.5703125" style="1" customWidth="1"/>
    <col min="13" max="13" width="6.5703125" style="1" customWidth="1"/>
    <col min="14" max="14" width="9.7109375" style="1" customWidth="1"/>
    <col min="15" max="1023" width="9.140625" style="1"/>
  </cols>
  <sheetData>
    <row r="1" spans="1:19" s="4" customFormat="1" ht="17.45" customHeight="1">
      <c r="A1" s="483" t="s">
        <v>101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3"/>
      <c r="O1" s="3"/>
      <c r="P1" s="3"/>
      <c r="Q1" s="3"/>
      <c r="R1" s="3"/>
      <c r="S1" s="3"/>
    </row>
    <row r="2" spans="1:19" ht="13.35" customHeight="1">
      <c r="A2" s="484" t="s">
        <v>0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5"/>
      <c r="O2" s="5"/>
      <c r="P2" s="5"/>
      <c r="Q2" s="5"/>
      <c r="R2" s="5"/>
      <c r="S2" s="5"/>
    </row>
    <row r="3" spans="1:19" ht="14.25" customHeight="1">
      <c r="A3" s="485" t="s">
        <v>100</v>
      </c>
      <c r="B3" s="485"/>
      <c r="C3" s="485"/>
      <c r="D3" s="485"/>
      <c r="E3" s="485"/>
      <c r="F3" s="6"/>
      <c r="G3" s="486" t="s">
        <v>1</v>
      </c>
      <c r="H3" s="486"/>
      <c r="I3" s="486"/>
      <c r="J3" s="486"/>
      <c r="K3" s="7"/>
      <c r="L3" s="8">
        <v>44948</v>
      </c>
      <c r="M3" s="8"/>
      <c r="N3" s="5"/>
      <c r="O3" s="5"/>
      <c r="P3" s="5"/>
      <c r="Q3" s="5"/>
      <c r="R3" s="5"/>
      <c r="S3" s="5"/>
    </row>
    <row r="4" spans="1:19" ht="14.25" customHeight="1">
      <c r="A4" s="487" t="s">
        <v>2</v>
      </c>
      <c r="B4" s="487"/>
      <c r="C4" s="487"/>
      <c r="D4" s="487"/>
      <c r="E4" s="487"/>
      <c r="F4" s="6"/>
      <c r="G4" s="488" t="s">
        <v>3</v>
      </c>
      <c r="H4" s="488"/>
      <c r="I4" s="488"/>
      <c r="J4" s="488"/>
      <c r="K4" s="7"/>
      <c r="L4" s="489" t="s">
        <v>4</v>
      </c>
      <c r="M4" s="489"/>
      <c r="N4" s="5"/>
      <c r="O4" s="5"/>
      <c r="P4" s="5"/>
      <c r="Q4" s="5"/>
      <c r="R4" s="5"/>
      <c r="S4" s="5"/>
    </row>
    <row r="5" spans="1:19" ht="16.5" customHeight="1">
      <c r="A5" s="475" t="s">
        <v>5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61"/>
      <c r="O5" s="5"/>
      <c r="P5" s="5"/>
      <c r="Q5" s="5"/>
      <c r="R5" s="5"/>
      <c r="S5" s="5"/>
    </row>
    <row r="6" spans="1:19" ht="22.5" hidden="1" customHeight="1">
      <c r="A6" s="9"/>
      <c r="B6" s="9"/>
      <c r="C6" s="9"/>
      <c r="D6" s="10">
        <f>DCOUNTA(D7:D55,1,D7:D55)</f>
        <v>5</v>
      </c>
      <c r="E6" s="9"/>
      <c r="F6" s="9"/>
      <c r="G6" s="9"/>
      <c r="H6" s="9"/>
      <c r="I6" s="9"/>
      <c r="J6" s="9"/>
      <c r="K6" s="11"/>
      <c r="L6" s="9"/>
      <c r="M6" s="9"/>
      <c r="N6" s="12"/>
      <c r="O6" s="12"/>
      <c r="P6" s="12"/>
      <c r="Q6" s="12"/>
      <c r="R6" s="13"/>
      <c r="S6" s="13"/>
    </row>
    <row r="7" spans="1:19" s="16" customFormat="1" ht="25.5" customHeight="1">
      <c r="A7" s="14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4" t="s">
        <v>13</v>
      </c>
      <c r="I7" s="466" t="s">
        <v>75</v>
      </c>
      <c r="J7" s="459" t="s">
        <v>64</v>
      </c>
      <c r="K7" s="458" t="s">
        <v>14</v>
      </c>
      <c r="L7" s="458" t="s">
        <v>15</v>
      </c>
      <c r="M7" s="458" t="s">
        <v>63</v>
      </c>
      <c r="N7" s="15"/>
      <c r="O7" s="15"/>
      <c r="P7" s="15"/>
      <c r="Q7" s="15"/>
    </row>
    <row r="8" spans="1:19" ht="12.95" customHeight="1">
      <c r="A8" s="17">
        <v>1</v>
      </c>
      <c r="B8" s="467">
        <v>3</v>
      </c>
      <c r="C8" s="468" t="s">
        <v>80</v>
      </c>
      <c r="D8" s="469" t="s">
        <v>87</v>
      </c>
      <c r="E8" s="470" t="s">
        <v>88</v>
      </c>
      <c r="F8" s="470"/>
      <c r="G8" s="471">
        <v>40470</v>
      </c>
      <c r="H8" s="472">
        <v>12</v>
      </c>
      <c r="I8" s="460"/>
      <c r="J8" s="21"/>
      <c r="K8" s="468" t="s">
        <v>84</v>
      </c>
      <c r="L8" s="468" t="s">
        <v>98</v>
      </c>
      <c r="M8" s="19"/>
      <c r="N8" s="12"/>
      <c r="O8" s="12"/>
      <c r="P8" s="12"/>
      <c r="Q8" s="12"/>
      <c r="R8" s="13"/>
      <c r="S8" s="13"/>
    </row>
    <row r="9" spans="1:19" ht="12.95" customHeight="1">
      <c r="A9" s="17">
        <v>2</v>
      </c>
      <c r="B9" s="467">
        <v>1</v>
      </c>
      <c r="C9" s="468" t="s">
        <v>80</v>
      </c>
      <c r="D9" s="469" t="s">
        <v>89</v>
      </c>
      <c r="E9" s="470" t="s">
        <v>82</v>
      </c>
      <c r="F9" s="470" t="s">
        <v>90</v>
      </c>
      <c r="G9" s="471">
        <v>40123</v>
      </c>
      <c r="H9" s="472">
        <v>13</v>
      </c>
      <c r="I9" s="460"/>
      <c r="J9" s="21"/>
      <c r="K9" s="468" t="s">
        <v>78</v>
      </c>
      <c r="L9" s="468" t="s">
        <v>79</v>
      </c>
      <c r="M9" s="19"/>
      <c r="N9" s="12"/>
      <c r="O9" s="12"/>
      <c r="P9" s="12"/>
      <c r="Q9" s="12"/>
      <c r="R9" s="13"/>
      <c r="S9" s="13"/>
    </row>
    <row r="10" spans="1:19" ht="12.95" customHeight="1">
      <c r="A10" s="17">
        <v>3</v>
      </c>
      <c r="B10" s="467">
        <v>4</v>
      </c>
      <c r="C10" s="468" t="s">
        <v>80</v>
      </c>
      <c r="D10" s="469" t="s">
        <v>91</v>
      </c>
      <c r="E10" s="470" t="s">
        <v>92</v>
      </c>
      <c r="F10" s="470" t="s">
        <v>93</v>
      </c>
      <c r="G10" s="471">
        <v>40012</v>
      </c>
      <c r="H10" s="472">
        <v>13</v>
      </c>
      <c r="I10" s="17"/>
      <c r="J10" s="21"/>
      <c r="K10" s="468" t="s">
        <v>78</v>
      </c>
      <c r="L10" s="468" t="s">
        <v>99</v>
      </c>
      <c r="M10" s="19"/>
      <c r="N10" s="12"/>
      <c r="O10" s="12"/>
      <c r="P10" s="12"/>
      <c r="Q10" s="12"/>
      <c r="R10" s="13"/>
      <c r="S10" s="13"/>
    </row>
    <row r="11" spans="1:19" ht="12.95" customHeight="1">
      <c r="A11" s="17">
        <v>4</v>
      </c>
      <c r="B11" s="467">
        <v>2</v>
      </c>
      <c r="C11" s="468" t="s">
        <v>80</v>
      </c>
      <c r="D11" s="469" t="s">
        <v>94</v>
      </c>
      <c r="E11" s="470" t="s">
        <v>95</v>
      </c>
      <c r="F11" s="470" t="s">
        <v>81</v>
      </c>
      <c r="G11" s="471">
        <v>39970</v>
      </c>
      <c r="H11" s="472">
        <v>13</v>
      </c>
      <c r="I11" s="17"/>
      <c r="J11" s="21"/>
      <c r="K11" s="468" t="s">
        <v>85</v>
      </c>
      <c r="L11" s="468" t="s">
        <v>86</v>
      </c>
      <c r="M11" s="19"/>
      <c r="N11" s="12"/>
      <c r="O11" s="12"/>
      <c r="P11" s="12"/>
      <c r="Q11" s="12"/>
      <c r="R11" s="13"/>
      <c r="S11" s="13"/>
    </row>
    <row r="12" spans="1:19" ht="12.95" customHeight="1">
      <c r="A12" s="17">
        <v>5</v>
      </c>
      <c r="B12" s="17">
        <v>5</v>
      </c>
      <c r="C12" s="468" t="s">
        <v>80</v>
      </c>
      <c r="D12" s="469" t="s">
        <v>96</v>
      </c>
      <c r="E12" s="470" t="s">
        <v>83</v>
      </c>
      <c r="F12" s="470" t="s">
        <v>97</v>
      </c>
      <c r="G12" s="471">
        <v>39841</v>
      </c>
      <c r="H12" s="472">
        <v>13</v>
      </c>
      <c r="I12" s="17"/>
      <c r="J12" s="21"/>
      <c r="K12" s="468" t="s">
        <v>77</v>
      </c>
      <c r="L12" s="468" t="s">
        <v>76</v>
      </c>
      <c r="M12" s="19"/>
      <c r="N12" s="12"/>
      <c r="O12" s="12"/>
      <c r="P12" s="12"/>
      <c r="Q12" s="12"/>
      <c r="R12" s="13"/>
      <c r="S12" s="13"/>
    </row>
    <row r="13" spans="1:19" ht="12.95" customHeight="1">
      <c r="A13" s="17">
        <v>6</v>
      </c>
      <c r="B13" s="17"/>
      <c r="C13" s="468"/>
      <c r="D13" s="469"/>
      <c r="E13" s="470"/>
      <c r="F13" s="470"/>
      <c r="G13" s="471"/>
      <c r="H13" s="472"/>
      <c r="I13" s="17"/>
      <c r="J13" s="21"/>
      <c r="K13" s="468"/>
      <c r="L13" s="468"/>
      <c r="M13" s="19"/>
      <c r="N13" s="12"/>
      <c r="O13" s="12"/>
      <c r="P13" s="12"/>
      <c r="Q13" s="12"/>
      <c r="R13" s="13"/>
      <c r="S13" s="13"/>
    </row>
    <row r="14" spans="1:19" ht="12.95" customHeight="1">
      <c r="A14" s="17">
        <v>7</v>
      </c>
      <c r="B14" s="17"/>
      <c r="C14" s="468"/>
      <c r="D14" s="469"/>
      <c r="E14" s="470"/>
      <c r="F14" s="470"/>
      <c r="G14" s="471"/>
      <c r="H14" s="472"/>
      <c r="I14" s="17"/>
      <c r="J14" s="21"/>
      <c r="K14" s="468"/>
      <c r="L14" s="468"/>
      <c r="M14" s="19"/>
      <c r="N14" s="12"/>
      <c r="O14" s="12"/>
      <c r="P14" s="12"/>
      <c r="Q14" s="12"/>
      <c r="R14" s="13"/>
      <c r="S14" s="13"/>
    </row>
    <row r="15" spans="1:19" ht="12.95" customHeight="1">
      <c r="A15" s="23">
        <v>8</v>
      </c>
      <c r="B15" s="17"/>
      <c r="C15" s="17"/>
      <c r="D15" s="18"/>
      <c r="E15" s="19"/>
      <c r="F15" s="19"/>
      <c r="G15" s="20"/>
      <c r="H15" s="17"/>
      <c r="I15" s="17"/>
      <c r="J15" s="21"/>
      <c r="K15" s="22"/>
      <c r="L15" s="18"/>
      <c r="M15" s="19"/>
      <c r="N15" s="12"/>
      <c r="O15" s="12"/>
      <c r="P15" s="12"/>
      <c r="Q15" s="12"/>
      <c r="R15" s="13"/>
      <c r="S15" s="13"/>
    </row>
    <row r="16" spans="1:19" ht="12.95" customHeight="1">
      <c r="A16" s="23">
        <v>9</v>
      </c>
      <c r="B16" s="17"/>
      <c r="C16" s="17"/>
      <c r="D16" s="18"/>
      <c r="E16" s="19"/>
      <c r="F16" s="19"/>
      <c r="G16" s="20"/>
      <c r="H16" s="17"/>
      <c r="I16" s="17"/>
      <c r="J16" s="21"/>
      <c r="K16" s="22"/>
      <c r="L16" s="18"/>
      <c r="M16" s="19"/>
      <c r="N16" s="12"/>
      <c r="O16" s="12"/>
      <c r="P16" s="12"/>
      <c r="Q16" s="12"/>
      <c r="R16" s="13"/>
      <c r="S16" s="13"/>
    </row>
    <row r="17" spans="1:19" ht="12.95" customHeight="1">
      <c r="A17" s="23">
        <v>10</v>
      </c>
      <c r="B17" s="17"/>
      <c r="C17" s="17"/>
      <c r="D17" s="18"/>
      <c r="E17" s="19"/>
      <c r="F17" s="19"/>
      <c r="G17" s="20"/>
      <c r="H17" s="17"/>
      <c r="I17" s="17"/>
      <c r="J17" s="21"/>
      <c r="K17" s="22"/>
      <c r="L17" s="18"/>
      <c r="M17" s="19"/>
      <c r="N17" s="12"/>
      <c r="O17" s="12"/>
      <c r="P17" s="12"/>
      <c r="Q17" s="12"/>
      <c r="R17" s="13"/>
      <c r="S17" s="13"/>
    </row>
    <row r="18" spans="1:19" ht="12.95" customHeight="1">
      <c r="A18" s="23">
        <v>11</v>
      </c>
      <c r="B18" s="17"/>
      <c r="C18" s="17"/>
      <c r="D18" s="18"/>
      <c r="E18" s="19"/>
      <c r="F18" s="19"/>
      <c r="G18" s="17"/>
      <c r="H18" s="17"/>
      <c r="I18" s="17"/>
      <c r="J18" s="21"/>
      <c r="K18" s="22"/>
      <c r="L18" s="18"/>
      <c r="M18" s="19"/>
      <c r="N18" s="12"/>
      <c r="O18" s="12"/>
      <c r="P18" s="12"/>
      <c r="Q18" s="12"/>
      <c r="R18" s="13"/>
      <c r="S18" s="13"/>
    </row>
    <row r="19" spans="1:19" ht="12.95" customHeight="1">
      <c r="A19" s="23">
        <v>12</v>
      </c>
      <c r="B19" s="17"/>
      <c r="C19" s="17"/>
      <c r="D19" s="18"/>
      <c r="E19" s="19"/>
      <c r="F19" s="19"/>
      <c r="G19" s="17"/>
      <c r="H19" s="17"/>
      <c r="I19" s="17"/>
      <c r="J19" s="21"/>
      <c r="K19" s="22"/>
      <c r="L19" s="18"/>
      <c r="M19" s="19"/>
      <c r="N19" s="12"/>
      <c r="O19" s="12"/>
      <c r="P19" s="12"/>
      <c r="Q19" s="12"/>
      <c r="R19" s="13"/>
      <c r="S19" s="13"/>
    </row>
    <row r="20" spans="1:19" ht="12.95" customHeight="1" thickBot="1">
      <c r="A20" s="23">
        <v>13</v>
      </c>
      <c r="B20" s="17"/>
      <c r="C20" s="17"/>
      <c r="D20" s="18"/>
      <c r="E20" s="19"/>
      <c r="F20" s="19"/>
      <c r="G20" s="17"/>
      <c r="H20" s="17"/>
      <c r="I20" s="17"/>
      <c r="J20" s="21"/>
      <c r="K20" s="22"/>
      <c r="L20" s="18"/>
      <c r="M20" s="19"/>
      <c r="N20" s="12"/>
      <c r="O20" s="12"/>
      <c r="P20" s="12"/>
      <c r="Q20" s="12"/>
      <c r="R20" s="13"/>
      <c r="S20" s="13"/>
    </row>
    <row r="21" spans="1:19" hidden="1">
      <c r="A21" s="23"/>
      <c r="B21" s="17"/>
      <c r="C21" s="17"/>
      <c r="D21" s="18"/>
      <c r="E21" s="19"/>
      <c r="F21" s="19"/>
      <c r="G21" s="17"/>
      <c r="H21" s="17"/>
      <c r="I21" s="17"/>
      <c r="J21" s="21"/>
      <c r="K21" s="22"/>
      <c r="L21" s="18"/>
      <c r="M21" s="19"/>
      <c r="N21" s="12"/>
      <c r="O21" s="12"/>
      <c r="P21" s="12"/>
      <c r="Q21" s="12"/>
      <c r="R21" s="13"/>
      <c r="S21" s="13"/>
    </row>
    <row r="22" spans="1:19" hidden="1">
      <c r="A22" s="23"/>
      <c r="B22" s="17"/>
      <c r="C22" s="17"/>
      <c r="D22" s="18"/>
      <c r="E22" s="19"/>
      <c r="F22" s="19"/>
      <c r="G22" s="17"/>
      <c r="H22" s="17"/>
      <c r="I22" s="17"/>
      <c r="J22" s="21"/>
      <c r="K22" s="22"/>
      <c r="L22" s="18"/>
      <c r="M22" s="19"/>
      <c r="N22" s="12"/>
      <c r="O22" s="12"/>
      <c r="P22" s="12"/>
      <c r="Q22" s="12"/>
      <c r="R22" s="13"/>
      <c r="S22" s="13"/>
    </row>
    <row r="23" spans="1:19" hidden="1">
      <c r="A23" s="23"/>
      <c r="B23" s="17"/>
      <c r="C23" s="17"/>
      <c r="D23" s="18"/>
      <c r="E23" s="19"/>
      <c r="F23" s="19"/>
      <c r="G23" s="17"/>
      <c r="H23" s="17"/>
      <c r="I23" s="17"/>
      <c r="J23" s="21"/>
      <c r="K23" s="22"/>
      <c r="L23" s="18"/>
      <c r="M23" s="19"/>
      <c r="N23" s="12"/>
      <c r="O23" s="12"/>
      <c r="P23" s="12"/>
      <c r="Q23" s="12"/>
      <c r="R23" s="13"/>
      <c r="S23" s="13"/>
    </row>
    <row r="24" spans="1:19" hidden="1">
      <c r="A24" s="23"/>
      <c r="B24" s="17"/>
      <c r="C24" s="17"/>
      <c r="D24" s="19"/>
      <c r="E24" s="19"/>
      <c r="F24" s="19"/>
      <c r="G24" s="17"/>
      <c r="H24" s="17"/>
      <c r="I24" s="17"/>
      <c r="J24" s="21"/>
      <c r="K24" s="22"/>
      <c r="L24" s="18"/>
      <c r="M24" s="19"/>
      <c r="N24" s="12"/>
      <c r="O24" s="12"/>
      <c r="P24" s="12"/>
      <c r="Q24" s="12"/>
      <c r="R24" s="13"/>
      <c r="S24" s="13"/>
    </row>
    <row r="25" spans="1:19" hidden="1">
      <c r="A25" s="23"/>
      <c r="B25" s="17"/>
      <c r="C25" s="17"/>
      <c r="D25" s="18"/>
      <c r="E25" s="19"/>
      <c r="F25" s="19"/>
      <c r="G25" s="17"/>
      <c r="H25" s="17"/>
      <c r="I25" s="17"/>
      <c r="J25" s="21"/>
      <c r="K25" s="22"/>
      <c r="L25" s="24"/>
      <c r="M25" s="19"/>
      <c r="N25" s="12"/>
      <c r="O25" s="12"/>
      <c r="P25" s="12"/>
      <c r="Q25" s="12"/>
      <c r="R25" s="13"/>
      <c r="S25" s="13"/>
    </row>
    <row r="26" spans="1:19" hidden="1">
      <c r="A26" s="23"/>
      <c r="B26" s="17"/>
      <c r="C26" s="17"/>
      <c r="D26" s="18"/>
      <c r="E26" s="19"/>
      <c r="F26" s="19"/>
      <c r="G26" s="17"/>
      <c r="H26" s="17"/>
      <c r="I26" s="17"/>
      <c r="J26" s="21"/>
      <c r="K26" s="22"/>
      <c r="L26" s="24"/>
      <c r="M26" s="19"/>
      <c r="N26" s="12"/>
      <c r="O26" s="12"/>
      <c r="P26" s="12"/>
      <c r="Q26" s="12"/>
      <c r="R26" s="13"/>
      <c r="S26" s="13"/>
    </row>
    <row r="27" spans="1:19" hidden="1">
      <c r="A27" s="23"/>
      <c r="B27" s="17"/>
      <c r="C27" s="17"/>
      <c r="D27" s="18"/>
      <c r="E27" s="19"/>
      <c r="F27" s="19"/>
      <c r="G27" s="17"/>
      <c r="H27" s="17"/>
      <c r="I27" s="17"/>
      <c r="J27" s="21"/>
      <c r="K27" s="22"/>
      <c r="L27" s="24"/>
      <c r="M27" s="19"/>
      <c r="N27" s="12"/>
      <c r="O27" s="12"/>
      <c r="P27" s="12"/>
      <c r="Q27" s="12"/>
      <c r="R27" s="13"/>
      <c r="S27" s="13"/>
    </row>
    <row r="28" spans="1:19" hidden="1">
      <c r="A28" s="23"/>
      <c r="B28" s="17"/>
      <c r="C28" s="17"/>
      <c r="D28" s="18"/>
      <c r="E28" s="19"/>
      <c r="F28" s="19"/>
      <c r="G28" s="17"/>
      <c r="H28" s="17"/>
      <c r="I28" s="17"/>
      <c r="J28" s="21"/>
      <c r="K28" s="22"/>
      <c r="L28" s="24"/>
      <c r="M28" s="19"/>
      <c r="N28" s="12"/>
      <c r="O28" s="12"/>
      <c r="P28" s="12"/>
      <c r="Q28" s="12"/>
      <c r="R28" s="13"/>
      <c r="S28" s="13"/>
    </row>
    <row r="29" spans="1:19" hidden="1">
      <c r="A29" s="23"/>
      <c r="B29" s="17"/>
      <c r="C29" s="17"/>
      <c r="D29" s="18"/>
      <c r="E29" s="19"/>
      <c r="F29" s="19"/>
      <c r="G29" s="17"/>
      <c r="H29" s="17"/>
      <c r="I29" s="17"/>
      <c r="J29" s="21"/>
      <c r="K29" s="22"/>
      <c r="L29" s="24"/>
      <c r="M29" s="19"/>
      <c r="N29" s="12"/>
      <c r="O29" s="12"/>
      <c r="P29" s="12"/>
      <c r="Q29" s="12"/>
      <c r="R29" s="13"/>
      <c r="S29" s="13"/>
    </row>
    <row r="30" spans="1:19" hidden="1">
      <c r="A30" s="23"/>
      <c r="B30" s="17"/>
      <c r="C30" s="17"/>
      <c r="D30" s="18"/>
      <c r="E30" s="19"/>
      <c r="F30" s="19"/>
      <c r="G30" s="17"/>
      <c r="H30" s="17"/>
      <c r="I30" s="17"/>
      <c r="J30" s="21"/>
      <c r="K30" s="22"/>
      <c r="L30" s="24"/>
      <c r="M30" s="19"/>
      <c r="N30" s="12"/>
      <c r="O30" s="12"/>
      <c r="P30" s="12"/>
      <c r="Q30" s="12"/>
      <c r="R30" s="13"/>
      <c r="S30" s="13"/>
    </row>
    <row r="31" spans="1:19" hidden="1">
      <c r="A31" s="23"/>
      <c r="B31" s="17"/>
      <c r="C31" s="17"/>
      <c r="D31" s="18"/>
      <c r="E31" s="19"/>
      <c r="F31" s="19"/>
      <c r="G31" s="17"/>
      <c r="H31" s="17"/>
      <c r="I31" s="17"/>
      <c r="J31" s="21"/>
      <c r="K31" s="22"/>
      <c r="L31" s="24"/>
      <c r="M31" s="19"/>
      <c r="N31" s="12"/>
      <c r="O31" s="12"/>
      <c r="P31" s="12"/>
      <c r="Q31" s="12"/>
      <c r="R31" s="13"/>
      <c r="S31" s="13"/>
    </row>
    <row r="32" spans="1:19" hidden="1">
      <c r="A32" s="23"/>
      <c r="B32" s="17"/>
      <c r="C32" s="17"/>
      <c r="D32" s="18"/>
      <c r="E32" s="19"/>
      <c r="F32" s="19"/>
      <c r="G32" s="17"/>
      <c r="H32" s="17"/>
      <c r="I32" s="17"/>
      <c r="J32" s="21"/>
      <c r="K32" s="22"/>
      <c r="L32" s="24"/>
      <c r="M32" s="19"/>
      <c r="N32" s="12"/>
      <c r="O32" s="12"/>
      <c r="P32" s="12"/>
      <c r="Q32" s="12"/>
      <c r="R32" s="13"/>
      <c r="S32" s="13"/>
    </row>
    <row r="33" spans="1:19" hidden="1">
      <c r="A33" s="23"/>
      <c r="B33" s="17"/>
      <c r="C33" s="17"/>
      <c r="D33" s="18"/>
      <c r="E33" s="19"/>
      <c r="F33" s="19"/>
      <c r="G33" s="17"/>
      <c r="H33" s="17"/>
      <c r="I33" s="17"/>
      <c r="J33" s="21"/>
      <c r="K33" s="22"/>
      <c r="L33" s="24"/>
      <c r="M33" s="19"/>
      <c r="N33" s="12"/>
      <c r="O33" s="12"/>
      <c r="P33" s="12"/>
      <c r="Q33" s="12"/>
      <c r="R33" s="13"/>
      <c r="S33" s="13"/>
    </row>
    <row r="34" spans="1:19" hidden="1">
      <c r="A34" s="23"/>
      <c r="B34" s="17"/>
      <c r="C34" s="17"/>
      <c r="D34" s="18"/>
      <c r="E34" s="19"/>
      <c r="F34" s="19"/>
      <c r="G34" s="17"/>
      <c r="H34" s="17"/>
      <c r="I34" s="17"/>
      <c r="J34" s="21"/>
      <c r="K34" s="22"/>
      <c r="L34" s="24"/>
      <c r="M34" s="19"/>
      <c r="N34" s="12"/>
      <c r="O34" s="12"/>
      <c r="P34" s="12"/>
      <c r="Q34" s="12"/>
      <c r="R34" s="13"/>
      <c r="S34" s="13"/>
    </row>
    <row r="35" spans="1:19" hidden="1">
      <c r="A35" s="23"/>
      <c r="B35" s="17"/>
      <c r="C35" s="17"/>
      <c r="D35" s="18"/>
      <c r="E35" s="19"/>
      <c r="F35" s="19"/>
      <c r="G35" s="17"/>
      <c r="H35" s="17"/>
      <c r="I35" s="17"/>
      <c r="J35" s="21"/>
      <c r="K35" s="22"/>
      <c r="L35" s="18"/>
      <c r="M35" s="19"/>
      <c r="N35" s="12"/>
      <c r="O35" s="12"/>
      <c r="P35" s="12"/>
      <c r="Q35" s="12"/>
      <c r="R35" s="13"/>
      <c r="S35" s="13"/>
    </row>
    <row r="36" spans="1:19" hidden="1">
      <c r="A36" s="23"/>
      <c r="B36" s="23"/>
      <c r="C36" s="23"/>
      <c r="D36" s="25"/>
      <c r="E36" s="26"/>
      <c r="F36" s="26"/>
      <c r="G36" s="27"/>
      <c r="H36" s="23"/>
      <c r="I36" s="23"/>
      <c r="J36" s="28"/>
      <c r="K36" s="29"/>
      <c r="L36" s="30"/>
      <c r="M36" s="26"/>
      <c r="N36" s="12"/>
      <c r="O36" s="12"/>
      <c r="P36" s="12"/>
      <c r="Q36" s="12"/>
      <c r="R36" s="13"/>
      <c r="S36" s="13"/>
    </row>
    <row r="37" spans="1:19" hidden="1">
      <c r="A37" s="23"/>
      <c r="B37" s="23"/>
      <c r="C37" s="23"/>
      <c r="D37" s="25"/>
      <c r="E37" s="26"/>
      <c r="F37" s="26"/>
      <c r="G37" s="27"/>
      <c r="H37" s="23"/>
      <c r="I37" s="23"/>
      <c r="J37" s="28"/>
      <c r="K37" s="29"/>
      <c r="L37" s="30"/>
      <c r="M37" s="26"/>
      <c r="N37" s="12"/>
      <c r="O37" s="12"/>
      <c r="P37" s="12"/>
      <c r="Q37" s="12"/>
      <c r="R37" s="13"/>
      <c r="S37" s="13"/>
    </row>
    <row r="38" spans="1:19" hidden="1">
      <c r="A38" s="23"/>
      <c r="B38" s="23"/>
      <c r="C38" s="23"/>
      <c r="D38" s="25"/>
      <c r="E38" s="26"/>
      <c r="F38" s="26"/>
      <c r="G38" s="27"/>
      <c r="H38" s="23"/>
      <c r="I38" s="23"/>
      <c r="J38" s="28"/>
      <c r="K38" s="29"/>
      <c r="L38" s="30"/>
      <c r="M38" s="26"/>
      <c r="N38" s="12"/>
      <c r="O38" s="12"/>
      <c r="P38" s="12"/>
      <c r="Q38" s="12"/>
      <c r="R38" s="13"/>
      <c r="S38" s="13"/>
    </row>
    <row r="39" spans="1:19" hidden="1">
      <c r="A39" s="23"/>
      <c r="B39" s="23"/>
      <c r="C39" s="23"/>
      <c r="D39" s="25"/>
      <c r="E39" s="26"/>
      <c r="F39" s="26"/>
      <c r="G39" s="27"/>
      <c r="H39" s="23"/>
      <c r="I39" s="23"/>
      <c r="J39" s="28"/>
      <c r="K39" s="29"/>
      <c r="L39" s="30"/>
      <c r="M39" s="26"/>
      <c r="N39" s="12"/>
      <c r="O39" s="12"/>
      <c r="P39" s="12"/>
      <c r="Q39" s="12"/>
      <c r="R39" s="13"/>
      <c r="S39" s="13"/>
    </row>
    <row r="40" spans="1:19" hidden="1">
      <c r="A40" s="23"/>
      <c r="B40" s="23"/>
      <c r="C40" s="23"/>
      <c r="D40" s="25"/>
      <c r="E40" s="26"/>
      <c r="F40" s="26"/>
      <c r="G40" s="27"/>
      <c r="H40" s="23"/>
      <c r="I40" s="23"/>
      <c r="J40" s="28"/>
      <c r="K40" s="29"/>
      <c r="L40" s="30"/>
      <c r="M40" s="26"/>
      <c r="N40" s="12"/>
      <c r="O40" s="12"/>
      <c r="P40" s="12"/>
      <c r="Q40" s="12"/>
      <c r="R40" s="13"/>
      <c r="S40" s="13"/>
    </row>
    <row r="41" spans="1:19" hidden="1">
      <c r="A41" s="23"/>
      <c r="B41" s="23"/>
      <c r="C41" s="23"/>
      <c r="D41" s="25"/>
      <c r="E41" s="26"/>
      <c r="F41" s="26"/>
      <c r="G41" s="27"/>
      <c r="H41" s="23"/>
      <c r="I41" s="23"/>
      <c r="J41" s="28"/>
      <c r="K41" s="29"/>
      <c r="L41" s="30"/>
      <c r="M41" s="26"/>
      <c r="N41" s="12"/>
      <c r="O41" s="12"/>
      <c r="P41" s="12"/>
      <c r="Q41" s="12"/>
      <c r="R41" s="13"/>
      <c r="S41" s="13"/>
    </row>
    <row r="42" spans="1:19" hidden="1">
      <c r="A42" s="23"/>
      <c r="B42" s="23"/>
      <c r="C42" s="23"/>
      <c r="D42" s="25"/>
      <c r="E42" s="26"/>
      <c r="F42" s="26"/>
      <c r="G42" s="27"/>
      <c r="H42" s="23"/>
      <c r="I42" s="23"/>
      <c r="J42" s="28"/>
      <c r="K42" s="29"/>
      <c r="L42" s="30"/>
      <c r="M42" s="26"/>
      <c r="N42" s="12"/>
      <c r="O42" s="12"/>
      <c r="P42" s="12"/>
      <c r="Q42" s="12"/>
      <c r="R42" s="13"/>
      <c r="S42" s="13"/>
    </row>
    <row r="43" spans="1:19" hidden="1">
      <c r="A43" s="23"/>
      <c r="B43" s="23"/>
      <c r="C43" s="23"/>
      <c r="D43" s="25"/>
      <c r="E43" s="26"/>
      <c r="F43" s="26"/>
      <c r="G43" s="27"/>
      <c r="H43" s="23"/>
      <c r="I43" s="23"/>
      <c r="J43" s="28"/>
      <c r="K43" s="29"/>
      <c r="L43" s="30"/>
      <c r="M43" s="26"/>
      <c r="N43" s="12"/>
      <c r="O43" s="12"/>
      <c r="P43" s="12"/>
      <c r="Q43" s="12"/>
      <c r="R43" s="13"/>
      <c r="S43" s="13"/>
    </row>
    <row r="44" spans="1:19" hidden="1">
      <c r="A44" s="23"/>
      <c r="B44" s="23"/>
      <c r="C44" s="23"/>
      <c r="D44" s="25"/>
      <c r="E44" s="26"/>
      <c r="F44" s="26"/>
      <c r="G44" s="27"/>
      <c r="H44" s="23"/>
      <c r="I44" s="23"/>
      <c r="J44" s="28"/>
      <c r="K44" s="29"/>
      <c r="L44" s="30"/>
      <c r="M44" s="26"/>
      <c r="N44" s="12"/>
      <c r="O44" s="12"/>
      <c r="P44" s="12"/>
      <c r="Q44" s="12"/>
      <c r="R44" s="13"/>
      <c r="S44" s="13"/>
    </row>
    <row r="45" spans="1:19" hidden="1">
      <c r="A45" s="23"/>
      <c r="B45" s="23"/>
      <c r="C45" s="23"/>
      <c r="D45" s="25"/>
      <c r="E45" s="26"/>
      <c r="F45" s="26"/>
      <c r="G45" s="27"/>
      <c r="H45" s="23"/>
      <c r="I45" s="23"/>
      <c r="J45" s="28"/>
      <c r="K45" s="29"/>
      <c r="L45" s="30"/>
      <c r="M45" s="26"/>
      <c r="N45" s="12"/>
      <c r="O45" s="12"/>
      <c r="P45" s="12"/>
      <c r="Q45" s="12"/>
      <c r="R45" s="13"/>
      <c r="S45" s="13"/>
    </row>
    <row r="46" spans="1:19" hidden="1">
      <c r="A46" s="23"/>
      <c r="B46" s="23"/>
      <c r="C46" s="23"/>
      <c r="D46" s="25"/>
      <c r="E46" s="26"/>
      <c r="F46" s="26"/>
      <c r="G46" s="27"/>
      <c r="H46" s="23"/>
      <c r="I46" s="23"/>
      <c r="J46" s="28"/>
      <c r="K46" s="29"/>
      <c r="L46" s="30"/>
      <c r="M46" s="26"/>
      <c r="N46" s="12"/>
      <c r="O46" s="12"/>
      <c r="P46" s="12"/>
      <c r="Q46" s="12"/>
      <c r="R46" s="13"/>
      <c r="S46" s="13"/>
    </row>
    <row r="47" spans="1:19" hidden="1">
      <c r="A47" s="23"/>
      <c r="B47" s="23"/>
      <c r="C47" s="23"/>
      <c r="D47" s="25"/>
      <c r="E47" s="26"/>
      <c r="F47" s="26"/>
      <c r="G47" s="27"/>
      <c r="H47" s="23"/>
      <c r="I47" s="23"/>
      <c r="J47" s="28"/>
      <c r="K47" s="29"/>
      <c r="L47" s="30"/>
      <c r="M47" s="26"/>
      <c r="N47" s="12"/>
      <c r="O47" s="12"/>
      <c r="P47" s="12"/>
      <c r="Q47" s="12"/>
      <c r="R47" s="13"/>
      <c r="S47" s="13"/>
    </row>
    <row r="48" spans="1:19" hidden="1">
      <c r="A48" s="23"/>
      <c r="B48" s="23"/>
      <c r="C48" s="23"/>
      <c r="D48" s="25"/>
      <c r="E48" s="26"/>
      <c r="F48" s="26"/>
      <c r="G48" s="27"/>
      <c r="H48" s="23"/>
      <c r="I48" s="23"/>
      <c r="J48" s="28"/>
      <c r="K48" s="29"/>
      <c r="L48" s="30"/>
      <c r="M48" s="23"/>
      <c r="N48" s="12"/>
      <c r="O48" s="12"/>
      <c r="P48" s="12"/>
      <c r="Q48" s="12"/>
      <c r="R48" s="13"/>
      <c r="S48" s="13"/>
    </row>
    <row r="49" spans="1:19" hidden="1">
      <c r="A49" s="23"/>
      <c r="B49" s="23"/>
      <c r="C49" s="23"/>
      <c r="D49" s="25"/>
      <c r="E49" s="26"/>
      <c r="F49" s="26"/>
      <c r="G49" s="27"/>
      <c r="H49" s="23"/>
      <c r="I49" s="23"/>
      <c r="J49" s="28"/>
      <c r="K49" s="29"/>
      <c r="L49" s="30"/>
      <c r="M49" s="23"/>
      <c r="N49" s="12"/>
      <c r="O49" s="12"/>
      <c r="P49" s="12"/>
      <c r="Q49" s="12"/>
      <c r="R49" s="13"/>
      <c r="S49" s="13"/>
    </row>
    <row r="50" spans="1:19" hidden="1">
      <c r="A50" s="23"/>
      <c r="B50" s="23"/>
      <c r="C50" s="23"/>
      <c r="D50" s="25"/>
      <c r="E50" s="26"/>
      <c r="F50" s="26"/>
      <c r="G50" s="27"/>
      <c r="H50" s="23"/>
      <c r="I50" s="23"/>
      <c r="J50" s="28"/>
      <c r="K50" s="29"/>
      <c r="L50" s="30"/>
      <c r="M50" s="23"/>
      <c r="N50" s="12"/>
      <c r="O50" s="12"/>
      <c r="P50" s="12"/>
      <c r="Q50" s="12"/>
      <c r="R50" s="13"/>
      <c r="S50" s="13"/>
    </row>
    <row r="51" spans="1:19" hidden="1">
      <c r="A51" s="23"/>
      <c r="B51" s="23"/>
      <c r="C51" s="23"/>
      <c r="D51" s="25"/>
      <c r="E51" s="26"/>
      <c r="F51" s="26"/>
      <c r="G51" s="27"/>
      <c r="H51" s="23"/>
      <c r="I51" s="23"/>
      <c r="J51" s="28"/>
      <c r="K51" s="29"/>
      <c r="L51" s="30"/>
      <c r="M51" s="23"/>
      <c r="N51" s="12"/>
      <c r="O51" s="12"/>
      <c r="P51" s="12"/>
      <c r="Q51" s="12"/>
      <c r="R51" s="13"/>
      <c r="S51" s="13"/>
    </row>
    <row r="52" spans="1:19" hidden="1">
      <c r="A52" s="23"/>
      <c r="B52" s="23"/>
      <c r="C52" s="23"/>
      <c r="D52" s="25"/>
      <c r="E52" s="26"/>
      <c r="F52" s="26"/>
      <c r="G52" s="27"/>
      <c r="H52" s="23"/>
      <c r="I52" s="23"/>
      <c r="J52" s="28"/>
      <c r="K52" s="29"/>
      <c r="L52" s="30"/>
      <c r="M52" s="23"/>
      <c r="N52" s="12"/>
      <c r="O52" s="12"/>
      <c r="P52" s="12"/>
      <c r="Q52" s="12"/>
      <c r="R52" s="13"/>
      <c r="S52" s="13"/>
    </row>
    <row r="53" spans="1:19" hidden="1">
      <c r="A53" s="23"/>
      <c r="B53" s="23"/>
      <c r="C53" s="23"/>
      <c r="D53" s="25"/>
      <c r="E53" s="26"/>
      <c r="F53" s="26"/>
      <c r="G53" s="27"/>
      <c r="H53" s="23"/>
      <c r="I53" s="23"/>
      <c r="J53" s="28"/>
      <c r="K53" s="29"/>
      <c r="L53" s="30"/>
      <c r="M53" s="23"/>
      <c r="N53" s="12"/>
      <c r="O53" s="12"/>
      <c r="P53" s="12"/>
      <c r="Q53" s="12"/>
      <c r="R53" s="13"/>
      <c r="S53" s="13"/>
    </row>
    <row r="54" spans="1:19" hidden="1">
      <c r="A54" s="23"/>
      <c r="B54" s="23"/>
      <c r="C54" s="23"/>
      <c r="D54" s="25"/>
      <c r="E54" s="26"/>
      <c r="F54" s="26"/>
      <c r="G54" s="27"/>
      <c r="H54" s="23"/>
      <c r="I54" s="23"/>
      <c r="J54" s="28"/>
      <c r="K54" s="29"/>
      <c r="L54" s="30"/>
      <c r="M54" s="23"/>
      <c r="N54" s="12"/>
      <c r="O54" s="12"/>
      <c r="P54" s="12"/>
      <c r="Q54" s="12"/>
      <c r="R54" s="13"/>
      <c r="S54" s="13"/>
    </row>
    <row r="55" spans="1:19" hidden="1">
      <c r="A55" s="23"/>
      <c r="B55" s="23"/>
      <c r="C55" s="23"/>
      <c r="D55" s="25"/>
      <c r="E55" s="26"/>
      <c r="F55" s="26"/>
      <c r="G55" s="27"/>
      <c r="H55" s="23"/>
      <c r="I55" s="23"/>
      <c r="J55" s="28"/>
      <c r="K55" s="29"/>
      <c r="L55" s="30"/>
      <c r="M55" s="23"/>
      <c r="N55" s="12"/>
      <c r="O55" s="12"/>
      <c r="P55" s="12"/>
      <c r="Q55" s="12"/>
      <c r="R55" s="13"/>
      <c r="S55" s="13"/>
    </row>
    <row r="56" spans="1:19" s="40" customFormat="1" ht="15" customHeight="1">
      <c r="A56" s="476" t="s">
        <v>16</v>
      </c>
      <c r="B56" s="476"/>
      <c r="C56" s="476"/>
      <c r="D56" s="476"/>
      <c r="E56" s="33"/>
      <c r="F56" s="34"/>
      <c r="G56" s="34"/>
      <c r="H56" s="34"/>
      <c r="I56" s="34"/>
      <c r="J56" s="35"/>
      <c r="K56" s="36"/>
      <c r="L56" s="477" t="s">
        <v>74</v>
      </c>
      <c r="M56" s="478"/>
      <c r="N56" s="464" t="s">
        <v>66</v>
      </c>
      <c r="O56" s="479"/>
      <c r="P56" s="480"/>
      <c r="Q56" s="38"/>
      <c r="R56" s="39"/>
      <c r="S56" s="39"/>
    </row>
    <row r="57" spans="1:19" s="40" customFormat="1" ht="15" customHeight="1">
      <c r="A57" s="41"/>
      <c r="B57" s="41"/>
      <c r="C57" s="41"/>
      <c r="D57" s="41"/>
      <c r="E57" s="42"/>
      <c r="F57" s="42"/>
      <c r="G57" s="42"/>
      <c r="H57" s="42"/>
      <c r="I57" s="43"/>
      <c r="J57" s="43"/>
      <c r="K57" s="44"/>
      <c r="L57" s="43"/>
      <c r="M57" s="43"/>
      <c r="N57" s="465" t="s">
        <v>67</v>
      </c>
      <c r="O57" s="481"/>
      <c r="P57" s="482"/>
      <c r="Q57" s="38"/>
      <c r="R57" s="39"/>
      <c r="S57" s="39"/>
    </row>
    <row r="58" spans="1:19" s="40" customFormat="1" ht="15" customHeight="1">
      <c r="A58" s="476" t="s">
        <v>17</v>
      </c>
      <c r="B58" s="476"/>
      <c r="C58" s="476"/>
      <c r="D58" s="476"/>
      <c r="E58" s="43"/>
      <c r="F58" s="45"/>
      <c r="G58" s="46"/>
      <c r="H58" s="47"/>
      <c r="I58" s="48"/>
      <c r="J58" s="43"/>
      <c r="K58" s="44"/>
      <c r="L58" s="477" t="s">
        <v>65</v>
      </c>
      <c r="M58" s="478"/>
      <c r="N58" s="465" t="s">
        <v>68</v>
      </c>
      <c r="O58" s="481"/>
      <c r="P58" s="482"/>
      <c r="Q58" s="38"/>
      <c r="R58" s="39"/>
      <c r="S58" s="39"/>
    </row>
    <row r="59" spans="1:19" s="40" customFormat="1" ht="15" customHeight="1">
      <c r="A59" s="32"/>
      <c r="B59" s="32"/>
      <c r="C59" s="49"/>
      <c r="D59" s="32"/>
      <c r="E59" s="43"/>
      <c r="F59" s="42"/>
      <c r="G59" s="50"/>
      <c r="H59" s="51"/>
      <c r="I59" s="43"/>
      <c r="J59" s="43"/>
      <c r="K59" s="44"/>
      <c r="L59" s="43"/>
      <c r="M59" s="43"/>
      <c r="N59" s="465" t="s">
        <v>69</v>
      </c>
      <c r="O59" s="481"/>
      <c r="P59" s="482"/>
      <c r="Q59" s="38"/>
      <c r="R59" s="39"/>
      <c r="S59" s="39"/>
    </row>
    <row r="60" spans="1:19" s="40" customFormat="1" ht="15" customHeight="1">
      <c r="A60" s="52"/>
      <c r="B60" s="52"/>
      <c r="C60" s="53"/>
      <c r="D60" s="54"/>
      <c r="E60" s="462" t="s">
        <v>73</v>
      </c>
      <c r="F60" s="55"/>
      <c r="G60" s="56"/>
      <c r="H60" s="57"/>
      <c r="I60" s="38"/>
      <c r="J60" s="38"/>
      <c r="K60" s="37"/>
      <c r="L60" s="38"/>
      <c r="M60" s="38"/>
      <c r="N60" s="465" t="s">
        <v>70</v>
      </c>
      <c r="O60" s="481"/>
      <c r="P60" s="482"/>
      <c r="Q60" s="38"/>
      <c r="R60" s="39"/>
      <c r="S60" s="39"/>
    </row>
    <row r="61" spans="1:19" s="40" customFormat="1" ht="15" customHeight="1" thickBot="1">
      <c r="A61" s="52"/>
      <c r="B61" s="52"/>
      <c r="C61" s="53"/>
      <c r="D61" s="54"/>
      <c r="E61" s="462" t="s">
        <v>72</v>
      </c>
      <c r="F61" s="55"/>
      <c r="G61" s="56"/>
      <c r="H61" s="57"/>
      <c r="I61" s="38"/>
      <c r="J61" s="38"/>
      <c r="K61" s="37"/>
      <c r="L61" s="38"/>
      <c r="M61" s="38"/>
      <c r="N61" s="463" t="s">
        <v>71</v>
      </c>
      <c r="O61" s="473"/>
      <c r="P61" s="474"/>
      <c r="Q61" s="38"/>
      <c r="R61" s="39"/>
      <c r="S61" s="39"/>
    </row>
    <row r="62" spans="1:19" s="40" customFormat="1" ht="10.5" customHeight="1">
      <c r="A62" s="52"/>
      <c r="B62" s="52"/>
      <c r="C62" s="53"/>
      <c r="D62" s="54"/>
      <c r="E62" s="54"/>
      <c r="F62" s="55"/>
      <c r="G62" s="56"/>
      <c r="H62" s="57"/>
      <c r="I62" s="38"/>
      <c r="J62" s="38"/>
      <c r="K62" s="37"/>
      <c r="L62" s="38"/>
      <c r="M62" s="38"/>
      <c r="N62" s="38"/>
      <c r="O62" s="38"/>
      <c r="P62" s="38"/>
      <c r="Q62" s="38"/>
      <c r="R62" s="39"/>
      <c r="S62" s="39"/>
    </row>
    <row r="63" spans="1:19" s="40" customFormat="1" ht="10.5" customHeight="1">
      <c r="A63" s="52"/>
      <c r="B63" s="52"/>
      <c r="C63" s="53"/>
      <c r="D63" s="54"/>
      <c r="E63" s="54"/>
      <c r="F63" s="55"/>
      <c r="G63" s="56"/>
      <c r="H63" s="57"/>
      <c r="I63" s="38"/>
      <c r="J63" s="38"/>
      <c r="K63" s="37"/>
      <c r="L63" s="38"/>
      <c r="M63" s="38"/>
      <c r="N63" s="38"/>
      <c r="O63" s="38"/>
      <c r="P63" s="38"/>
      <c r="Q63" s="38"/>
      <c r="R63" s="39"/>
      <c r="S63" s="39"/>
    </row>
    <row r="64" spans="1:19" s="40" customFormat="1" ht="10.5" customHeight="1">
      <c r="A64" s="58"/>
      <c r="B64" s="58"/>
      <c r="C64" s="59"/>
      <c r="F64" s="60"/>
      <c r="G64" s="61"/>
      <c r="H64" s="62"/>
      <c r="I64" s="39"/>
      <c r="J64" s="39"/>
      <c r="K64" s="63"/>
      <c r="L64" s="39"/>
      <c r="M64" s="39"/>
      <c r="N64" s="39"/>
      <c r="O64" s="39"/>
      <c r="P64" s="39"/>
      <c r="Q64" s="39"/>
      <c r="R64" s="39"/>
      <c r="S64" s="39"/>
    </row>
    <row r="65" spans="1:19" s="40" customFormat="1" ht="10.5" customHeight="1">
      <c r="A65" s="58"/>
      <c r="B65" s="58"/>
      <c r="C65" s="59"/>
      <c r="F65" s="60"/>
      <c r="G65" s="61"/>
      <c r="H65" s="62"/>
      <c r="I65" s="39"/>
      <c r="J65" s="39"/>
      <c r="K65" s="63"/>
      <c r="L65" s="39"/>
      <c r="M65" s="39"/>
      <c r="N65" s="39"/>
      <c r="O65" s="39"/>
      <c r="P65" s="39"/>
      <c r="Q65" s="39"/>
      <c r="R65" s="39"/>
      <c r="S65" s="39"/>
    </row>
    <row r="66" spans="1:19" s="40" customFormat="1" ht="10.5" customHeight="1">
      <c r="A66" s="58"/>
      <c r="B66" s="58"/>
      <c r="C66" s="59"/>
      <c r="F66" s="60"/>
      <c r="G66" s="61"/>
      <c r="H66" s="62"/>
      <c r="I66" s="39"/>
      <c r="J66" s="39"/>
      <c r="K66" s="63"/>
      <c r="L66" s="39"/>
      <c r="M66" s="39"/>
      <c r="N66" s="39"/>
      <c r="O66" s="39"/>
      <c r="P66" s="39"/>
      <c r="Q66" s="39"/>
      <c r="R66" s="39"/>
      <c r="S66" s="39"/>
    </row>
    <row r="67" spans="1:19" s="40" customFormat="1" ht="10.5" customHeight="1">
      <c r="A67" s="58"/>
      <c r="B67" s="58"/>
      <c r="C67" s="59"/>
      <c r="F67" s="60"/>
      <c r="G67" s="61"/>
      <c r="H67" s="62"/>
      <c r="I67" s="39"/>
      <c r="J67" s="39"/>
      <c r="K67" s="63"/>
      <c r="L67" s="39"/>
      <c r="M67" s="39"/>
      <c r="N67" s="39"/>
      <c r="O67" s="39"/>
      <c r="P67" s="39"/>
      <c r="Q67" s="39"/>
      <c r="R67" s="39"/>
      <c r="S67" s="39"/>
    </row>
    <row r="68" spans="1:19" s="40" customFormat="1" ht="10.5" customHeight="1">
      <c r="A68" s="58"/>
      <c r="B68" s="58"/>
      <c r="C68" s="59"/>
      <c r="F68" s="60"/>
      <c r="G68" s="61"/>
      <c r="H68" s="62"/>
      <c r="I68" s="39"/>
      <c r="J68" s="39"/>
      <c r="K68" s="63"/>
      <c r="L68" s="39"/>
      <c r="M68" s="39"/>
      <c r="N68" s="39"/>
      <c r="O68" s="39"/>
      <c r="P68" s="39"/>
      <c r="Q68" s="39"/>
      <c r="R68" s="39"/>
      <c r="S68" s="39"/>
    </row>
    <row r="69" spans="1:19" s="40" customFormat="1" ht="10.5" customHeight="1">
      <c r="A69" s="58"/>
      <c r="B69" s="58"/>
      <c r="C69" s="59"/>
      <c r="F69" s="60"/>
      <c r="G69" s="61"/>
      <c r="H69" s="62"/>
      <c r="I69" s="39"/>
      <c r="J69" s="39"/>
      <c r="K69" s="63"/>
      <c r="L69" s="39"/>
      <c r="M69" s="39"/>
      <c r="N69" s="39"/>
      <c r="O69" s="39"/>
      <c r="P69" s="39"/>
      <c r="Q69" s="39"/>
      <c r="R69" s="39"/>
      <c r="S69" s="39"/>
    </row>
    <row r="70" spans="1:19" s="40" customFormat="1" ht="10.5" customHeight="1">
      <c r="A70" s="58"/>
      <c r="B70" s="58"/>
      <c r="C70" s="59"/>
      <c r="F70" s="60"/>
      <c r="G70" s="61"/>
      <c r="H70" s="62"/>
      <c r="I70" s="39"/>
      <c r="J70" s="39"/>
      <c r="K70" s="63"/>
      <c r="L70" s="39"/>
      <c r="M70" s="39"/>
      <c r="N70" s="39"/>
      <c r="O70" s="39"/>
      <c r="P70" s="39"/>
      <c r="Q70" s="39"/>
      <c r="R70" s="39"/>
      <c r="S70" s="39"/>
    </row>
    <row r="71" spans="1:19" s="40" customFormat="1" ht="10.5" customHeight="1">
      <c r="A71" s="58"/>
      <c r="B71" s="58"/>
      <c r="C71" s="59"/>
      <c r="F71" s="64"/>
      <c r="G71" s="65"/>
      <c r="H71" s="66"/>
      <c r="I71" s="39"/>
      <c r="J71" s="39"/>
      <c r="K71" s="63"/>
      <c r="L71" s="39"/>
      <c r="M71" s="39"/>
      <c r="N71" s="39"/>
      <c r="O71" s="39"/>
      <c r="P71" s="39"/>
      <c r="Q71" s="39"/>
      <c r="R71" s="39"/>
      <c r="S71" s="39"/>
    </row>
    <row r="72" spans="1:19" s="40" customFormat="1" ht="10.5" customHeight="1">
      <c r="A72" s="58"/>
      <c r="B72" s="58"/>
      <c r="C72" s="59"/>
      <c r="F72" s="60"/>
      <c r="G72" s="61"/>
      <c r="H72" s="62"/>
      <c r="I72" s="39"/>
      <c r="J72" s="39"/>
      <c r="K72" s="63"/>
      <c r="L72" s="39"/>
      <c r="M72" s="39"/>
      <c r="N72" s="39"/>
      <c r="O72" s="39"/>
      <c r="P72" s="39"/>
      <c r="Q72" s="39"/>
      <c r="R72" s="39"/>
      <c r="S72" s="39"/>
    </row>
    <row r="73" spans="1:19" s="40" customFormat="1" ht="10.5" customHeight="1">
      <c r="A73" s="58"/>
      <c r="B73" s="58"/>
      <c r="C73" s="59"/>
      <c r="F73" s="60"/>
      <c r="G73" s="61"/>
      <c r="H73" s="62"/>
      <c r="I73" s="39"/>
      <c r="J73" s="39"/>
      <c r="K73" s="63"/>
      <c r="L73" s="39"/>
      <c r="M73" s="39"/>
      <c r="N73" s="39"/>
      <c r="O73" s="39"/>
      <c r="P73" s="39"/>
      <c r="Q73" s="39"/>
      <c r="R73" s="39"/>
      <c r="S73" s="39"/>
    </row>
    <row r="74" spans="1:19" s="40" customFormat="1" ht="10.5" customHeight="1">
      <c r="A74" s="58"/>
      <c r="B74" s="58"/>
      <c r="C74" s="59"/>
      <c r="F74" s="64"/>
      <c r="G74" s="65"/>
      <c r="H74" s="66"/>
      <c r="I74" s="39"/>
      <c r="J74" s="39"/>
      <c r="K74" s="63"/>
      <c r="L74" s="39"/>
      <c r="M74" s="39"/>
      <c r="N74" s="39"/>
      <c r="O74" s="39"/>
      <c r="P74" s="39"/>
      <c r="Q74" s="39"/>
      <c r="R74" s="39"/>
      <c r="S74" s="39"/>
    </row>
    <row r="75" spans="1:19" s="40" customFormat="1" ht="10.5" customHeight="1">
      <c r="A75" s="58"/>
      <c r="B75" s="58"/>
      <c r="C75" s="59"/>
      <c r="F75" s="60"/>
      <c r="G75" s="61"/>
      <c r="H75" s="62"/>
      <c r="I75" s="39"/>
      <c r="J75" s="39"/>
      <c r="K75" s="63"/>
      <c r="L75" s="39"/>
      <c r="M75" s="39"/>
      <c r="N75" s="39"/>
      <c r="O75" s="39"/>
      <c r="P75" s="39"/>
      <c r="Q75" s="39"/>
      <c r="R75" s="39"/>
      <c r="S75" s="39"/>
    </row>
    <row r="76" spans="1:19" s="40" customFormat="1" ht="10.5" customHeight="1">
      <c r="A76" s="58"/>
      <c r="B76" s="58"/>
      <c r="C76" s="59"/>
      <c r="F76" s="60"/>
      <c r="G76" s="61"/>
      <c r="H76" s="62"/>
      <c r="I76" s="39"/>
      <c r="J76" s="39"/>
      <c r="K76" s="63"/>
      <c r="L76" s="39"/>
      <c r="M76" s="39"/>
      <c r="N76" s="39"/>
      <c r="O76" s="39"/>
      <c r="P76" s="39"/>
      <c r="Q76" s="39"/>
      <c r="R76" s="39"/>
      <c r="S76" s="39"/>
    </row>
    <row r="77" spans="1:19" s="40" customFormat="1" ht="10.5" customHeight="1">
      <c r="A77" s="58"/>
      <c r="B77" s="58"/>
      <c r="C77" s="59"/>
      <c r="F77" s="60"/>
      <c r="G77" s="61"/>
      <c r="H77" s="62"/>
      <c r="I77" s="39"/>
      <c r="J77" s="39"/>
      <c r="K77" s="63"/>
      <c r="L77" s="39"/>
      <c r="M77" s="39"/>
      <c r="N77" s="39"/>
      <c r="O77" s="39"/>
      <c r="P77" s="39"/>
      <c r="Q77" s="39"/>
      <c r="R77" s="39"/>
      <c r="S77" s="39"/>
    </row>
    <row r="78" spans="1:19" s="40" customFormat="1" ht="10.5" customHeight="1">
      <c r="A78" s="58"/>
      <c r="B78" s="58"/>
      <c r="C78" s="59"/>
      <c r="F78" s="60"/>
      <c r="G78" s="61"/>
      <c r="H78" s="62"/>
      <c r="I78" s="39"/>
      <c r="J78" s="39"/>
      <c r="K78" s="63"/>
      <c r="L78" s="39"/>
      <c r="M78" s="39"/>
      <c r="N78" s="39"/>
      <c r="O78" s="39"/>
      <c r="P78" s="39"/>
      <c r="Q78" s="39"/>
      <c r="R78" s="39"/>
      <c r="S78" s="39"/>
    </row>
    <row r="79" spans="1:19" s="40" customFormat="1" ht="10.5" customHeight="1">
      <c r="A79" s="58"/>
      <c r="B79" s="58"/>
      <c r="C79" s="59"/>
      <c r="F79" s="60"/>
      <c r="G79" s="61"/>
      <c r="H79" s="62"/>
      <c r="I79" s="39"/>
      <c r="J79" s="39"/>
      <c r="K79" s="63"/>
      <c r="L79" s="39"/>
      <c r="M79" s="39"/>
      <c r="N79" s="39"/>
      <c r="O79" s="39"/>
      <c r="P79" s="39"/>
      <c r="Q79" s="39"/>
      <c r="R79" s="39"/>
      <c r="S79" s="39"/>
    </row>
    <row r="80" spans="1:19" s="40" customFormat="1" ht="10.5" customHeight="1">
      <c r="A80" s="58"/>
      <c r="B80" s="58"/>
      <c r="C80" s="59"/>
      <c r="F80" s="60"/>
      <c r="G80" s="61"/>
      <c r="H80" s="62"/>
      <c r="I80" s="39"/>
      <c r="J80" s="39"/>
      <c r="K80" s="63"/>
      <c r="L80" s="39"/>
      <c r="M80" s="39"/>
      <c r="N80" s="39"/>
      <c r="O80" s="39"/>
      <c r="P80" s="39"/>
      <c r="Q80" s="39"/>
      <c r="R80" s="39"/>
      <c r="S80" s="39"/>
    </row>
    <row r="81" spans="1:19" s="40" customFormat="1" ht="10.5" customHeight="1">
      <c r="A81" s="58"/>
      <c r="B81" s="58"/>
      <c r="C81" s="59"/>
      <c r="F81" s="60"/>
      <c r="G81" s="61"/>
      <c r="H81" s="62"/>
      <c r="I81" s="39"/>
      <c r="J81" s="39"/>
      <c r="K81" s="63"/>
      <c r="L81" s="39"/>
      <c r="M81" s="39"/>
      <c r="N81" s="39"/>
      <c r="O81" s="39"/>
      <c r="P81" s="39"/>
      <c r="Q81" s="39"/>
      <c r="R81" s="39"/>
      <c r="S81" s="39"/>
    </row>
    <row r="82" spans="1:19" s="40" customFormat="1" ht="10.5" customHeight="1">
      <c r="A82" s="58"/>
      <c r="B82" s="58"/>
      <c r="C82" s="59"/>
      <c r="F82" s="60"/>
      <c r="G82" s="61"/>
      <c r="H82" s="60"/>
      <c r="I82" s="39"/>
      <c r="J82" s="39"/>
      <c r="K82" s="63"/>
      <c r="L82" s="39"/>
      <c r="M82" s="39"/>
      <c r="N82" s="39"/>
      <c r="O82" s="39"/>
      <c r="P82" s="39"/>
      <c r="Q82" s="39"/>
      <c r="R82" s="39"/>
      <c r="S82" s="39"/>
    </row>
    <row r="83" spans="1:19" s="40" customFormat="1" ht="10.5" customHeight="1">
      <c r="A83" s="58"/>
      <c r="B83" s="58"/>
      <c r="C83" s="59"/>
      <c r="F83" s="60"/>
      <c r="G83" s="61"/>
      <c r="H83" s="62"/>
      <c r="I83" s="39"/>
      <c r="J83" s="39"/>
      <c r="K83" s="63"/>
      <c r="L83" s="39"/>
      <c r="M83" s="39"/>
      <c r="N83" s="39"/>
      <c r="O83" s="39"/>
      <c r="P83" s="39"/>
      <c r="Q83" s="39"/>
      <c r="R83" s="39"/>
      <c r="S83" s="39"/>
    </row>
    <row r="84" spans="1:19" s="40" customFormat="1" ht="10.5" customHeight="1">
      <c r="A84" s="58"/>
      <c r="B84" s="58"/>
      <c r="C84" s="59"/>
      <c r="F84" s="60"/>
      <c r="G84" s="61"/>
      <c r="H84" s="62"/>
      <c r="I84" s="39"/>
      <c r="J84" s="39"/>
      <c r="K84" s="63"/>
      <c r="L84" s="39"/>
      <c r="M84" s="39"/>
      <c r="N84" s="39"/>
      <c r="O84" s="39"/>
      <c r="P84" s="39"/>
      <c r="Q84" s="39"/>
      <c r="R84" s="39"/>
      <c r="S84" s="39"/>
    </row>
    <row r="85" spans="1:19" s="40" customFormat="1" ht="10.5" customHeight="1">
      <c r="A85" s="58"/>
      <c r="B85" s="58"/>
      <c r="C85" s="59"/>
      <c r="F85" s="60"/>
      <c r="G85" s="61"/>
      <c r="H85" s="62"/>
      <c r="I85" s="39"/>
      <c r="J85" s="39"/>
      <c r="K85" s="63"/>
      <c r="L85" s="39"/>
      <c r="M85" s="39"/>
      <c r="N85" s="39"/>
      <c r="O85" s="39"/>
      <c r="P85" s="39"/>
      <c r="Q85" s="39"/>
      <c r="R85" s="39"/>
      <c r="S85" s="39"/>
    </row>
    <row r="86" spans="1:19" s="40" customFormat="1" ht="10.5" customHeight="1">
      <c r="A86" s="58"/>
      <c r="B86" s="58"/>
      <c r="C86" s="59"/>
      <c r="F86" s="60"/>
      <c r="G86" s="61"/>
      <c r="H86" s="62"/>
      <c r="I86" s="39"/>
      <c r="J86" s="39"/>
      <c r="K86" s="63"/>
      <c r="L86" s="39"/>
      <c r="M86" s="39"/>
      <c r="N86" s="39"/>
      <c r="O86" s="39"/>
      <c r="P86" s="39"/>
      <c r="Q86" s="39"/>
      <c r="R86" s="39"/>
      <c r="S86" s="39"/>
    </row>
    <row r="87" spans="1:19" s="40" customFormat="1" ht="10.5" customHeight="1">
      <c r="A87" s="58"/>
      <c r="B87" s="58"/>
      <c r="C87" s="59"/>
      <c r="F87" s="60"/>
      <c r="G87" s="61"/>
      <c r="H87" s="62"/>
      <c r="I87" s="39"/>
      <c r="J87" s="39"/>
      <c r="K87" s="63"/>
      <c r="L87" s="39"/>
      <c r="M87" s="39"/>
      <c r="N87" s="39"/>
      <c r="O87" s="39"/>
      <c r="P87" s="39"/>
      <c r="Q87" s="39"/>
      <c r="R87" s="39"/>
      <c r="S87" s="39"/>
    </row>
    <row r="88" spans="1:19" s="40" customFormat="1" ht="10.5" customHeight="1">
      <c r="A88" s="58"/>
      <c r="B88" s="58"/>
      <c r="C88" s="59"/>
      <c r="F88" s="60"/>
      <c r="G88" s="61"/>
      <c r="H88" s="62"/>
      <c r="I88" s="39"/>
      <c r="J88" s="39"/>
      <c r="K88" s="63"/>
      <c r="L88" s="39"/>
      <c r="M88" s="39"/>
      <c r="N88" s="39"/>
      <c r="O88" s="39"/>
      <c r="P88" s="39"/>
      <c r="Q88" s="39"/>
      <c r="R88" s="39"/>
      <c r="S88" s="39"/>
    </row>
    <row r="89" spans="1:19" s="40" customFormat="1" ht="10.5" customHeight="1">
      <c r="A89" s="58"/>
      <c r="B89" s="58"/>
      <c r="C89" s="59"/>
      <c r="F89" s="60"/>
      <c r="G89" s="61"/>
      <c r="H89" s="62"/>
      <c r="I89" s="39"/>
      <c r="J89" s="39"/>
      <c r="K89" s="63"/>
      <c r="L89" s="39"/>
      <c r="M89" s="39"/>
      <c r="N89" s="39"/>
      <c r="O89" s="39"/>
      <c r="P89" s="39"/>
      <c r="Q89" s="39"/>
      <c r="R89" s="39"/>
      <c r="S89" s="39"/>
    </row>
    <row r="90" spans="1:19" s="40" customFormat="1" ht="10.5" customHeight="1">
      <c r="A90" s="58"/>
      <c r="B90" s="58"/>
      <c r="C90" s="59"/>
      <c r="F90" s="60"/>
      <c r="G90" s="61"/>
      <c r="H90" s="62"/>
      <c r="I90" s="39"/>
      <c r="J90" s="39"/>
      <c r="K90" s="63"/>
      <c r="L90" s="39"/>
      <c r="M90" s="39"/>
      <c r="N90" s="39"/>
      <c r="O90" s="39"/>
      <c r="P90" s="39"/>
      <c r="Q90" s="39"/>
      <c r="R90" s="39"/>
      <c r="S90" s="39"/>
    </row>
    <row r="91" spans="1:19" s="40" customFormat="1" ht="10.5" customHeight="1">
      <c r="A91" s="58"/>
      <c r="B91" s="58"/>
      <c r="C91" s="59"/>
      <c r="F91" s="60"/>
      <c r="G91" s="61"/>
      <c r="H91" s="62"/>
      <c r="I91" s="39"/>
      <c r="J91" s="39"/>
      <c r="K91" s="63"/>
      <c r="L91" s="39"/>
      <c r="M91" s="39"/>
      <c r="N91" s="39"/>
      <c r="O91" s="39"/>
      <c r="P91" s="39"/>
      <c r="Q91" s="39"/>
      <c r="R91" s="39"/>
      <c r="S91" s="39"/>
    </row>
    <row r="92" spans="1:19" s="40" customFormat="1" ht="10.5" customHeight="1">
      <c r="A92" s="58"/>
      <c r="B92" s="58"/>
      <c r="C92" s="59"/>
      <c r="F92" s="60"/>
      <c r="G92" s="61"/>
      <c r="H92" s="62"/>
      <c r="I92" s="39"/>
      <c r="J92" s="39"/>
      <c r="K92" s="63"/>
      <c r="L92" s="39"/>
      <c r="M92" s="39"/>
      <c r="N92" s="39"/>
      <c r="O92" s="39"/>
      <c r="P92" s="39"/>
      <c r="Q92" s="39"/>
      <c r="R92" s="39"/>
      <c r="S92" s="39"/>
    </row>
    <row r="93" spans="1:19" s="40" customFormat="1" ht="10.5" customHeight="1">
      <c r="A93" s="58"/>
      <c r="B93" s="58"/>
      <c r="C93" s="59"/>
      <c r="F93" s="60"/>
      <c r="G93" s="61"/>
      <c r="H93" s="62"/>
      <c r="I93" s="39"/>
      <c r="J93" s="39"/>
      <c r="K93" s="63"/>
      <c r="L93" s="39"/>
      <c r="M93" s="39"/>
      <c r="N93" s="39"/>
      <c r="O93" s="39"/>
      <c r="P93" s="39"/>
      <c r="Q93" s="39"/>
      <c r="R93" s="39"/>
      <c r="S93" s="39"/>
    </row>
    <row r="94" spans="1:19" s="40" customFormat="1" ht="10.5" customHeight="1">
      <c r="A94" s="58"/>
      <c r="B94" s="58"/>
      <c r="C94" s="59"/>
      <c r="F94" s="60"/>
      <c r="G94" s="61"/>
      <c r="H94" s="62"/>
      <c r="I94" s="39"/>
      <c r="J94" s="39"/>
      <c r="K94" s="63"/>
      <c r="L94" s="39"/>
      <c r="M94" s="39"/>
      <c r="N94" s="39"/>
      <c r="O94" s="39"/>
      <c r="P94" s="39"/>
      <c r="Q94" s="39"/>
      <c r="R94" s="39"/>
      <c r="S94" s="39"/>
    </row>
    <row r="95" spans="1:19" s="40" customFormat="1" ht="10.5" customHeight="1">
      <c r="A95" s="58"/>
      <c r="B95" s="58"/>
      <c r="C95" s="59"/>
      <c r="F95" s="60"/>
      <c r="G95" s="61"/>
      <c r="H95" s="62"/>
      <c r="I95" s="39"/>
      <c r="J95" s="39"/>
      <c r="K95" s="63"/>
      <c r="L95" s="39"/>
      <c r="M95" s="39"/>
      <c r="N95" s="39"/>
      <c r="O95" s="39"/>
      <c r="P95" s="39"/>
      <c r="Q95" s="39"/>
      <c r="R95" s="39"/>
      <c r="S95" s="39"/>
    </row>
    <row r="96" spans="1:19" s="40" customFormat="1" ht="10.5" customHeight="1">
      <c r="A96" s="58"/>
      <c r="B96" s="58"/>
      <c r="C96" s="59"/>
      <c r="F96" s="60"/>
      <c r="G96" s="61"/>
      <c r="H96" s="62"/>
      <c r="I96" s="39"/>
      <c r="J96" s="39"/>
      <c r="K96" s="63"/>
      <c r="L96" s="39"/>
      <c r="M96" s="39"/>
      <c r="N96" s="39"/>
      <c r="O96" s="39"/>
      <c r="P96" s="39"/>
      <c r="Q96" s="39"/>
      <c r="R96" s="39"/>
      <c r="S96" s="39"/>
    </row>
    <row r="97" spans="1:19" s="40" customFormat="1" ht="10.5" customHeight="1">
      <c r="A97" s="58"/>
      <c r="B97" s="58"/>
      <c r="C97" s="59"/>
      <c r="F97" s="60"/>
      <c r="G97" s="61"/>
      <c r="H97" s="62"/>
      <c r="I97" s="39"/>
      <c r="J97" s="39"/>
      <c r="K97" s="63"/>
      <c r="L97" s="39"/>
      <c r="M97" s="39"/>
      <c r="N97" s="39"/>
      <c r="O97" s="39"/>
      <c r="P97" s="39"/>
      <c r="Q97" s="39"/>
      <c r="R97" s="39"/>
      <c r="S97" s="39"/>
    </row>
    <row r="98" spans="1:19" s="40" customFormat="1" ht="10.5" customHeight="1">
      <c r="A98" s="58"/>
      <c r="B98" s="58"/>
      <c r="C98" s="59"/>
      <c r="F98" s="60"/>
      <c r="G98" s="61"/>
      <c r="H98" s="62"/>
      <c r="I98" s="39"/>
      <c r="J98" s="39"/>
      <c r="K98" s="63"/>
      <c r="L98" s="39"/>
      <c r="M98" s="39"/>
      <c r="N98" s="39"/>
      <c r="O98" s="39"/>
      <c r="P98" s="39"/>
      <c r="Q98" s="39"/>
      <c r="R98" s="39"/>
      <c r="S98" s="39"/>
    </row>
    <row r="99" spans="1:19" s="40" customFormat="1" ht="10.5" customHeight="1">
      <c r="A99" s="58"/>
      <c r="B99" s="58"/>
      <c r="C99" s="59"/>
      <c r="F99" s="60"/>
      <c r="G99" s="61"/>
      <c r="H99" s="62"/>
      <c r="I99" s="39"/>
      <c r="J99" s="39"/>
      <c r="K99" s="63"/>
      <c r="L99" s="39"/>
      <c r="M99" s="39"/>
      <c r="N99" s="39"/>
      <c r="O99" s="39"/>
      <c r="P99" s="39"/>
      <c r="Q99" s="39"/>
      <c r="R99" s="39"/>
      <c r="S99" s="39"/>
    </row>
    <row r="100" spans="1:19" s="40" customFormat="1" ht="10.5" customHeight="1">
      <c r="A100" s="58"/>
      <c r="B100" s="58"/>
      <c r="C100" s="59"/>
      <c r="F100" s="60"/>
      <c r="G100" s="61"/>
      <c r="H100" s="62"/>
      <c r="I100" s="39"/>
      <c r="J100" s="39"/>
      <c r="K100" s="63"/>
      <c r="L100" s="39"/>
      <c r="M100" s="39"/>
      <c r="N100" s="39"/>
      <c r="O100" s="39"/>
      <c r="P100" s="39"/>
      <c r="Q100" s="39"/>
      <c r="R100" s="39"/>
      <c r="S100" s="39"/>
    </row>
    <row r="101" spans="1:19" s="40" customFormat="1" ht="10.5" customHeight="1">
      <c r="A101" s="58"/>
      <c r="B101" s="58"/>
      <c r="C101" s="59"/>
      <c r="F101" s="60"/>
      <c r="G101" s="61"/>
      <c r="H101" s="62"/>
      <c r="I101" s="39"/>
      <c r="J101" s="39"/>
      <c r="K101" s="63"/>
      <c r="L101" s="39"/>
      <c r="M101" s="39"/>
      <c r="N101" s="39"/>
      <c r="O101" s="39"/>
      <c r="P101" s="39"/>
      <c r="Q101" s="39"/>
      <c r="R101" s="39"/>
      <c r="S101" s="39"/>
    </row>
    <row r="102" spans="1:19" s="40" customFormat="1" ht="10.5" customHeight="1">
      <c r="A102" s="58"/>
      <c r="B102" s="58"/>
      <c r="C102" s="59"/>
      <c r="F102" s="60"/>
      <c r="G102" s="61"/>
      <c r="H102" s="62"/>
      <c r="I102" s="39"/>
      <c r="J102" s="39"/>
      <c r="K102" s="63"/>
      <c r="L102" s="39"/>
      <c r="M102" s="39"/>
      <c r="N102" s="39"/>
      <c r="O102" s="39"/>
      <c r="P102" s="39"/>
      <c r="Q102" s="39"/>
      <c r="R102" s="39"/>
      <c r="S102" s="39"/>
    </row>
    <row r="103" spans="1:19" s="40" customFormat="1" ht="10.5" customHeight="1">
      <c r="A103" s="58"/>
      <c r="B103" s="58"/>
      <c r="C103" s="59"/>
      <c r="F103" s="60"/>
      <c r="G103" s="61"/>
      <c r="H103" s="62"/>
      <c r="I103" s="39"/>
      <c r="J103" s="39"/>
      <c r="K103" s="63"/>
      <c r="L103" s="39"/>
      <c r="M103" s="39"/>
      <c r="N103" s="39"/>
      <c r="O103" s="39"/>
      <c r="P103" s="39"/>
      <c r="Q103" s="39"/>
      <c r="R103" s="39"/>
      <c r="S103" s="39"/>
    </row>
    <row r="104" spans="1:19" s="40" customFormat="1" ht="10.5" customHeight="1">
      <c r="A104" s="58"/>
      <c r="B104" s="58"/>
      <c r="C104" s="59"/>
      <c r="F104" s="60"/>
      <c r="G104" s="61"/>
      <c r="H104" s="62"/>
      <c r="I104" s="39"/>
      <c r="J104" s="39"/>
      <c r="K104" s="63"/>
      <c r="L104" s="39"/>
      <c r="M104" s="39"/>
      <c r="N104" s="39"/>
      <c r="O104" s="39"/>
      <c r="P104" s="39"/>
      <c r="Q104" s="39"/>
      <c r="R104" s="39"/>
      <c r="S104" s="39"/>
    </row>
    <row r="105" spans="1:19" s="40" customFormat="1" ht="10.5" customHeight="1">
      <c r="A105" s="58"/>
      <c r="B105" s="58"/>
      <c r="C105" s="59"/>
      <c r="F105" s="60"/>
      <c r="G105" s="61"/>
      <c r="H105" s="62"/>
      <c r="I105" s="39"/>
      <c r="J105" s="39"/>
      <c r="K105" s="63"/>
      <c r="L105" s="39"/>
      <c r="M105" s="39"/>
      <c r="N105" s="39"/>
      <c r="O105" s="39"/>
      <c r="P105" s="39"/>
      <c r="Q105" s="39"/>
      <c r="R105" s="39"/>
      <c r="S105" s="39"/>
    </row>
    <row r="106" spans="1:19" s="40" customFormat="1" ht="10.5" customHeight="1">
      <c r="A106" s="58"/>
      <c r="B106" s="58"/>
      <c r="C106" s="59"/>
      <c r="F106" s="60"/>
      <c r="G106" s="61"/>
      <c r="H106" s="62"/>
      <c r="I106" s="39"/>
      <c r="J106" s="39"/>
      <c r="K106" s="63"/>
      <c r="L106" s="39"/>
      <c r="M106" s="39"/>
      <c r="N106" s="39"/>
      <c r="O106" s="39"/>
      <c r="P106" s="39"/>
      <c r="Q106" s="39"/>
      <c r="R106" s="39"/>
      <c r="S106" s="39"/>
    </row>
    <row r="107" spans="1:19" s="40" customFormat="1" ht="10.5" customHeight="1">
      <c r="A107" s="58"/>
      <c r="B107" s="58"/>
      <c r="C107" s="59"/>
      <c r="F107" s="60"/>
      <c r="G107" s="61"/>
      <c r="H107" s="62"/>
      <c r="I107" s="39"/>
      <c r="J107" s="39"/>
      <c r="K107" s="63"/>
      <c r="L107" s="39"/>
      <c r="M107" s="39"/>
      <c r="N107" s="39"/>
      <c r="O107" s="39"/>
      <c r="P107" s="39"/>
      <c r="Q107" s="39"/>
      <c r="R107" s="39"/>
      <c r="S107" s="39"/>
    </row>
    <row r="108" spans="1:19" s="40" customFormat="1" ht="10.5" customHeight="1">
      <c r="A108" s="58"/>
      <c r="B108" s="58"/>
      <c r="C108" s="59"/>
      <c r="F108" s="60"/>
      <c r="G108" s="61"/>
      <c r="H108" s="62"/>
      <c r="I108" s="39"/>
      <c r="J108" s="39"/>
      <c r="K108" s="63"/>
      <c r="L108" s="39"/>
      <c r="M108" s="39"/>
      <c r="N108" s="39"/>
      <c r="O108" s="39"/>
      <c r="P108" s="39"/>
      <c r="Q108" s="39"/>
      <c r="R108" s="39"/>
      <c r="S108" s="39"/>
    </row>
    <row r="109" spans="1:19" s="40" customFormat="1" ht="10.5" customHeight="1">
      <c r="A109" s="58"/>
      <c r="B109" s="58"/>
      <c r="C109" s="59"/>
      <c r="F109" s="60"/>
      <c r="G109" s="61"/>
      <c r="H109" s="62"/>
      <c r="I109" s="39"/>
      <c r="J109" s="39"/>
      <c r="K109" s="63"/>
      <c r="L109" s="39"/>
      <c r="M109" s="39"/>
      <c r="N109" s="39"/>
      <c r="O109" s="39"/>
      <c r="P109" s="39"/>
      <c r="Q109" s="39"/>
      <c r="R109" s="39"/>
      <c r="S109" s="39"/>
    </row>
    <row r="110" spans="1:19" s="40" customFormat="1" ht="10.5" customHeight="1">
      <c r="A110" s="58"/>
      <c r="B110" s="58"/>
      <c r="C110" s="59"/>
      <c r="F110" s="60"/>
      <c r="G110" s="61"/>
      <c r="H110" s="62"/>
      <c r="I110" s="39"/>
      <c r="J110" s="39"/>
      <c r="K110" s="63"/>
      <c r="L110" s="39"/>
      <c r="M110" s="39"/>
      <c r="N110" s="39"/>
      <c r="O110" s="39"/>
      <c r="P110" s="39"/>
      <c r="Q110" s="39"/>
      <c r="R110" s="39"/>
      <c r="S110" s="39"/>
    </row>
    <row r="111" spans="1:19" s="40" customFormat="1" ht="10.5" customHeight="1">
      <c r="A111" s="58"/>
      <c r="B111" s="58"/>
      <c r="C111" s="59"/>
      <c r="F111" s="60"/>
      <c r="G111" s="61"/>
      <c r="H111" s="62"/>
      <c r="I111" s="39"/>
      <c r="J111" s="39"/>
      <c r="K111" s="63"/>
      <c r="L111" s="39"/>
      <c r="M111" s="39"/>
      <c r="N111" s="39"/>
      <c r="O111" s="39"/>
      <c r="P111" s="39"/>
      <c r="Q111" s="39"/>
      <c r="R111" s="39"/>
      <c r="S111" s="39"/>
    </row>
    <row r="112" spans="1:19" s="40" customFormat="1" ht="10.5" customHeight="1">
      <c r="A112" s="58"/>
      <c r="B112" s="58"/>
      <c r="C112" s="59"/>
      <c r="F112" s="60"/>
      <c r="G112" s="61"/>
      <c r="H112" s="62"/>
      <c r="I112" s="39"/>
      <c r="J112" s="39"/>
      <c r="K112" s="63"/>
      <c r="L112" s="39"/>
      <c r="M112" s="39"/>
      <c r="N112" s="39"/>
      <c r="O112" s="39"/>
      <c r="P112" s="39"/>
      <c r="Q112" s="39"/>
      <c r="R112" s="39"/>
      <c r="S112" s="39"/>
    </row>
    <row r="113" spans="1:19" s="40" customFormat="1" ht="10.5" customHeight="1">
      <c r="A113" s="58"/>
      <c r="B113" s="58"/>
      <c r="C113" s="59"/>
      <c r="F113" s="60"/>
      <c r="G113" s="61"/>
      <c r="H113" s="62"/>
      <c r="I113" s="39"/>
      <c r="J113" s="39"/>
      <c r="K113" s="63"/>
      <c r="L113" s="39"/>
      <c r="M113" s="39"/>
      <c r="N113" s="39"/>
      <c r="O113" s="39"/>
      <c r="P113" s="39"/>
      <c r="Q113" s="39"/>
      <c r="R113" s="39"/>
      <c r="S113" s="39"/>
    </row>
    <row r="114" spans="1:19" s="40" customFormat="1" ht="10.5" customHeight="1">
      <c r="A114" s="58"/>
      <c r="B114" s="58"/>
      <c r="C114" s="59"/>
      <c r="F114" s="60"/>
      <c r="G114" s="61"/>
      <c r="H114" s="62"/>
      <c r="I114" s="39"/>
      <c r="J114" s="39"/>
      <c r="K114" s="63"/>
      <c r="L114" s="39"/>
      <c r="M114" s="39"/>
      <c r="N114" s="39"/>
      <c r="O114" s="39"/>
      <c r="P114" s="39"/>
      <c r="Q114" s="39"/>
      <c r="R114" s="39"/>
      <c r="S114" s="39"/>
    </row>
    <row r="115" spans="1:19" s="40" customFormat="1" ht="10.5" customHeight="1">
      <c r="A115" s="58"/>
      <c r="B115" s="58"/>
      <c r="C115" s="59"/>
      <c r="F115" s="60"/>
      <c r="G115" s="61"/>
      <c r="H115" s="62"/>
      <c r="I115" s="39"/>
      <c r="J115" s="39"/>
      <c r="K115" s="63"/>
      <c r="L115" s="39"/>
      <c r="M115" s="39"/>
      <c r="N115" s="39"/>
      <c r="O115" s="39"/>
      <c r="P115" s="39"/>
      <c r="Q115" s="39"/>
      <c r="R115" s="39"/>
      <c r="S115" s="39"/>
    </row>
    <row r="116" spans="1:19" s="40" customFormat="1" ht="10.5" customHeight="1">
      <c r="A116" s="58"/>
      <c r="B116" s="58"/>
      <c r="C116" s="59"/>
      <c r="F116" s="60"/>
      <c r="G116" s="61"/>
      <c r="H116" s="62"/>
      <c r="I116" s="39"/>
      <c r="J116" s="39"/>
      <c r="K116" s="63"/>
      <c r="L116" s="39"/>
      <c r="M116" s="39"/>
      <c r="N116" s="39"/>
      <c r="O116" s="39"/>
      <c r="P116" s="39"/>
      <c r="Q116" s="39"/>
      <c r="R116" s="39"/>
      <c r="S116" s="39"/>
    </row>
    <row r="117" spans="1:19" s="40" customFormat="1" ht="10.5" customHeight="1">
      <c r="A117" s="58"/>
      <c r="B117" s="58"/>
      <c r="C117" s="59"/>
      <c r="F117" s="60"/>
      <c r="G117" s="61"/>
      <c r="H117" s="62"/>
      <c r="I117" s="39"/>
      <c r="J117" s="39"/>
      <c r="K117" s="63"/>
      <c r="L117" s="39"/>
      <c r="M117" s="39"/>
      <c r="N117" s="39"/>
      <c r="O117" s="39"/>
      <c r="P117" s="39"/>
      <c r="Q117" s="39"/>
      <c r="R117" s="39"/>
      <c r="S117" s="39"/>
    </row>
    <row r="118" spans="1:19" s="40" customFormat="1" ht="10.5" customHeight="1">
      <c r="A118" s="58"/>
      <c r="B118" s="58"/>
      <c r="C118" s="59"/>
      <c r="F118" s="60"/>
      <c r="G118" s="61"/>
      <c r="H118" s="62"/>
      <c r="I118" s="39"/>
      <c r="J118" s="39"/>
      <c r="K118" s="63"/>
      <c r="L118" s="39"/>
      <c r="M118" s="39"/>
      <c r="N118" s="39"/>
      <c r="O118" s="39"/>
      <c r="P118" s="39"/>
      <c r="Q118" s="39"/>
      <c r="R118" s="39"/>
      <c r="S118" s="39"/>
    </row>
    <row r="119" spans="1:19" s="40" customFormat="1" ht="10.5" customHeight="1">
      <c r="A119" s="58"/>
      <c r="B119" s="58"/>
      <c r="C119" s="59"/>
      <c r="F119" s="60"/>
      <c r="G119" s="61"/>
      <c r="H119" s="62"/>
      <c r="I119" s="39"/>
      <c r="J119" s="39"/>
      <c r="K119" s="63"/>
      <c r="L119" s="39"/>
      <c r="M119" s="39"/>
      <c r="N119" s="39"/>
      <c r="O119" s="39"/>
      <c r="P119" s="39"/>
      <c r="Q119" s="39"/>
      <c r="R119" s="39"/>
      <c r="S119" s="39"/>
    </row>
    <row r="120" spans="1:19" s="40" customFormat="1" ht="10.5" customHeight="1">
      <c r="A120" s="58"/>
      <c r="B120" s="58"/>
      <c r="C120" s="59"/>
      <c r="F120" s="60"/>
      <c r="G120" s="61"/>
      <c r="H120" s="62"/>
      <c r="I120" s="39"/>
      <c r="J120" s="39"/>
      <c r="K120" s="63"/>
      <c r="L120" s="39"/>
      <c r="M120" s="39"/>
      <c r="N120" s="39"/>
      <c r="O120" s="39"/>
      <c r="P120" s="39"/>
      <c r="Q120" s="39"/>
      <c r="R120" s="39"/>
      <c r="S120" s="39"/>
    </row>
    <row r="121" spans="1:19" s="40" customFormat="1" ht="2.25" customHeight="1">
      <c r="A121" s="67"/>
      <c r="B121" s="67"/>
      <c r="C121" s="67"/>
      <c r="D121" s="68"/>
      <c r="E121" s="69"/>
      <c r="F121" s="69"/>
      <c r="G121" s="69"/>
      <c r="H121" s="69"/>
      <c r="I121" s="39"/>
      <c r="J121" s="39"/>
      <c r="K121" s="63"/>
      <c r="L121" s="39"/>
      <c r="M121" s="39"/>
      <c r="N121" s="39"/>
      <c r="O121" s="39"/>
      <c r="P121" s="39"/>
      <c r="Q121" s="39"/>
      <c r="R121" s="39"/>
      <c r="S121" s="39"/>
    </row>
    <row r="122" spans="1:19" s="40" customFormat="1" ht="12" customHeight="1">
      <c r="A122" s="70"/>
      <c r="B122" s="70"/>
      <c r="C122" s="70"/>
      <c r="D122" s="71"/>
      <c r="E122" s="71"/>
      <c r="F122" s="72"/>
      <c r="G122" s="72"/>
      <c r="H122" s="73"/>
      <c r="I122" s="39"/>
      <c r="J122" s="39"/>
      <c r="K122" s="63"/>
      <c r="L122" s="39"/>
      <c r="M122" s="39"/>
      <c r="N122" s="39"/>
      <c r="O122" s="39"/>
      <c r="P122" s="39"/>
      <c r="Q122" s="39"/>
      <c r="R122" s="39"/>
      <c r="S122" s="39"/>
    </row>
    <row r="123" spans="1:19" s="40" customFormat="1" ht="14.25" customHeight="1">
      <c r="A123" s="74"/>
      <c r="B123" s="74"/>
      <c r="C123" s="74"/>
      <c r="D123" s="75"/>
      <c r="E123" s="76"/>
      <c r="F123" s="75"/>
      <c r="G123" s="77"/>
      <c r="H123" s="77"/>
      <c r="I123" s="39"/>
      <c r="J123" s="39"/>
      <c r="K123" s="63"/>
      <c r="L123" s="39"/>
      <c r="M123" s="39"/>
      <c r="N123" s="39"/>
      <c r="O123" s="39"/>
      <c r="P123" s="39"/>
      <c r="Q123" s="39"/>
      <c r="R123" s="39"/>
      <c r="S123" s="39"/>
    </row>
    <row r="124" spans="1:19" s="40" customFormat="1" ht="10.5" customHeight="1">
      <c r="A124" s="73"/>
      <c r="B124" s="73"/>
      <c r="C124" s="73"/>
      <c r="D124" s="71"/>
      <c r="E124" s="71"/>
      <c r="F124" s="72"/>
      <c r="G124" s="72"/>
      <c r="H124" s="73"/>
      <c r="I124" s="39"/>
      <c r="J124" s="39"/>
      <c r="K124" s="63"/>
      <c r="L124" s="39"/>
      <c r="M124" s="39"/>
      <c r="N124" s="39"/>
      <c r="O124" s="39"/>
      <c r="P124" s="39"/>
      <c r="Q124" s="39"/>
      <c r="R124" s="39"/>
      <c r="S124" s="39"/>
    </row>
    <row r="125" spans="1:19" s="40" customFormat="1" ht="18.75" customHeight="1">
      <c r="A125" s="73"/>
      <c r="B125" s="73"/>
      <c r="C125" s="73"/>
      <c r="D125" s="73"/>
      <c r="E125" s="73"/>
      <c r="F125" s="73"/>
      <c r="G125" s="73"/>
      <c r="H125" s="73"/>
      <c r="I125" s="39"/>
      <c r="J125" s="39"/>
      <c r="K125" s="63"/>
      <c r="L125" s="39"/>
      <c r="M125" s="39"/>
      <c r="N125" s="39"/>
      <c r="O125" s="39"/>
      <c r="P125" s="39"/>
      <c r="Q125" s="39"/>
      <c r="R125" s="39"/>
      <c r="S125" s="39"/>
    </row>
    <row r="126" spans="1:19" s="40" customFormat="1" ht="15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63"/>
      <c r="L126" s="39"/>
      <c r="M126" s="39"/>
      <c r="N126" s="39"/>
      <c r="O126" s="39"/>
      <c r="P126" s="39"/>
      <c r="Q126" s="39"/>
    </row>
    <row r="127" spans="1:19" s="40" customFormat="1" ht="15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63"/>
      <c r="L127" s="39"/>
      <c r="M127" s="39"/>
      <c r="N127" s="39"/>
      <c r="O127" s="39"/>
      <c r="P127" s="39"/>
      <c r="Q127" s="39"/>
    </row>
    <row r="128" spans="1:19" s="40" customFormat="1" ht="1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63"/>
      <c r="L128" s="39"/>
      <c r="M128" s="39"/>
      <c r="N128" s="39"/>
      <c r="O128" s="39"/>
      <c r="P128" s="39"/>
      <c r="Q128" s="39"/>
    </row>
    <row r="129" spans="1:17" s="40" customFormat="1" ht="15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63"/>
      <c r="L129" s="39"/>
      <c r="M129" s="39"/>
      <c r="N129" s="39"/>
      <c r="O129" s="39"/>
      <c r="P129" s="39"/>
      <c r="Q129" s="39"/>
    </row>
    <row r="130" spans="1:17" s="40" customFormat="1" ht="15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63"/>
      <c r="L130" s="39"/>
      <c r="M130" s="39"/>
      <c r="N130" s="39"/>
      <c r="O130" s="39"/>
      <c r="P130" s="39"/>
      <c r="Q130" s="39"/>
    </row>
    <row r="131" spans="1:17" s="40" customFormat="1" ht="15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63"/>
      <c r="L131" s="39"/>
      <c r="M131" s="39"/>
      <c r="N131" s="39"/>
      <c r="O131" s="39"/>
      <c r="P131" s="39"/>
      <c r="Q131" s="39"/>
    </row>
    <row r="132" spans="1:17" s="40" customFormat="1" ht="15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63"/>
      <c r="L132" s="39"/>
      <c r="M132" s="39"/>
      <c r="N132" s="39"/>
      <c r="O132" s="39"/>
      <c r="P132" s="39"/>
      <c r="Q132" s="39"/>
    </row>
    <row r="133" spans="1:17" s="40" customFormat="1" ht="15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63"/>
      <c r="L133" s="39"/>
      <c r="M133" s="39"/>
      <c r="N133" s="39"/>
      <c r="O133" s="39"/>
      <c r="P133" s="39"/>
      <c r="Q133" s="39"/>
    </row>
    <row r="134" spans="1:17" s="40" customFormat="1" ht="12.75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63"/>
      <c r="L134" s="39"/>
      <c r="M134" s="39"/>
      <c r="N134" s="39"/>
      <c r="O134" s="39"/>
      <c r="P134" s="39"/>
      <c r="Q134" s="39"/>
    </row>
    <row r="135" spans="1:17" s="40" customFormat="1" ht="12.7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63"/>
      <c r="L135" s="39"/>
      <c r="M135" s="39"/>
      <c r="N135" s="39"/>
      <c r="O135" s="39"/>
      <c r="P135" s="39"/>
      <c r="Q135" s="39"/>
    </row>
    <row r="136" spans="1:17" s="40" customFormat="1" ht="12.75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63"/>
      <c r="L136" s="39"/>
      <c r="M136" s="39"/>
      <c r="N136" s="39"/>
      <c r="O136" s="39"/>
      <c r="P136" s="39"/>
      <c r="Q136" s="39"/>
    </row>
    <row r="137" spans="1:17" s="40" customFormat="1" ht="12.75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63"/>
      <c r="L137" s="39"/>
      <c r="M137" s="39"/>
      <c r="N137" s="39"/>
      <c r="O137" s="39"/>
      <c r="P137" s="39"/>
      <c r="Q137" s="39"/>
    </row>
    <row r="138" spans="1:17" s="40" customFormat="1" ht="12.75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63"/>
      <c r="L138" s="39"/>
      <c r="M138" s="39"/>
      <c r="N138" s="39"/>
      <c r="O138" s="39"/>
      <c r="P138" s="39"/>
      <c r="Q138" s="39"/>
    </row>
    <row r="139" spans="1:17" s="40" customFormat="1" ht="12.7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63"/>
      <c r="L139" s="39"/>
      <c r="M139" s="39"/>
      <c r="N139" s="39"/>
      <c r="O139" s="39"/>
      <c r="P139" s="39"/>
      <c r="Q139" s="39"/>
    </row>
    <row r="140" spans="1:17" s="40" customFormat="1" ht="12.75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63"/>
      <c r="L140" s="39"/>
      <c r="M140" s="39"/>
      <c r="N140" s="39"/>
      <c r="O140" s="39"/>
      <c r="P140" s="39"/>
      <c r="Q140" s="39"/>
    </row>
    <row r="141" spans="1:17" s="40" customFormat="1" ht="12.75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63"/>
      <c r="L141" s="39"/>
      <c r="M141" s="39"/>
      <c r="N141" s="39"/>
      <c r="O141" s="39"/>
      <c r="P141" s="39"/>
      <c r="Q141" s="39"/>
    </row>
    <row r="142" spans="1:17" s="40" customFormat="1" ht="12.75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63"/>
      <c r="L142" s="39"/>
      <c r="M142" s="39"/>
      <c r="N142" s="39"/>
      <c r="O142" s="39"/>
      <c r="P142" s="39"/>
      <c r="Q142" s="39"/>
    </row>
    <row r="143" spans="1:17" s="40" customFormat="1" ht="12.75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63"/>
      <c r="L143" s="39"/>
      <c r="M143" s="39"/>
      <c r="N143" s="39"/>
      <c r="O143" s="39"/>
      <c r="P143" s="39"/>
      <c r="Q143" s="39"/>
    </row>
    <row r="144" spans="1:17" s="40" customFormat="1" ht="12.75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63"/>
      <c r="L144" s="39"/>
      <c r="M144" s="39"/>
      <c r="N144" s="39"/>
      <c r="O144" s="39"/>
      <c r="P144" s="39"/>
      <c r="Q144" s="39"/>
    </row>
    <row r="145" spans="1:17" s="40" customFormat="1" ht="12.7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63"/>
      <c r="L145" s="39"/>
      <c r="M145" s="39"/>
      <c r="N145" s="39"/>
      <c r="O145" s="39"/>
      <c r="P145" s="39"/>
      <c r="Q145" s="39"/>
    </row>
    <row r="146" spans="1:17" s="40" customFormat="1" ht="12.75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63"/>
      <c r="L146" s="39"/>
      <c r="M146" s="39"/>
      <c r="N146" s="39"/>
      <c r="O146" s="39"/>
      <c r="P146" s="39"/>
      <c r="Q146" s="39"/>
    </row>
    <row r="147" spans="1:17" s="40" customFormat="1" ht="12.75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63"/>
      <c r="L147" s="39"/>
      <c r="M147" s="39"/>
      <c r="N147" s="39"/>
      <c r="O147" s="39"/>
      <c r="P147" s="39"/>
      <c r="Q147" s="39"/>
    </row>
    <row r="148" spans="1:17" s="40" customFormat="1" ht="12.75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63"/>
      <c r="L148" s="39"/>
      <c r="M148" s="39"/>
      <c r="N148" s="39"/>
      <c r="O148" s="39"/>
      <c r="P148" s="39"/>
      <c r="Q148" s="39"/>
    </row>
    <row r="149" spans="1:17" s="40" customFormat="1" ht="12.75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63"/>
      <c r="L149" s="39"/>
      <c r="M149" s="39"/>
      <c r="N149" s="39"/>
      <c r="O149" s="39"/>
      <c r="P149" s="39"/>
      <c r="Q149" s="39"/>
    </row>
    <row r="150" spans="1:17" s="40" customFormat="1" ht="12.75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63"/>
      <c r="L150" s="39"/>
      <c r="M150" s="39"/>
      <c r="N150" s="39"/>
      <c r="O150" s="39"/>
      <c r="P150" s="39"/>
      <c r="Q150" s="39"/>
    </row>
    <row r="151" spans="1:17" s="40" customFormat="1" ht="12.75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63"/>
      <c r="L151" s="39"/>
      <c r="M151" s="39"/>
      <c r="N151" s="39"/>
      <c r="O151" s="39"/>
      <c r="P151" s="39"/>
      <c r="Q151" s="39"/>
    </row>
    <row r="152" spans="1:17" s="40" customFormat="1" ht="12.75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63"/>
      <c r="L152" s="39"/>
      <c r="M152" s="39"/>
      <c r="N152" s="39"/>
      <c r="O152" s="39"/>
      <c r="P152" s="39"/>
      <c r="Q152" s="39"/>
    </row>
    <row r="153" spans="1:17" s="40" customFormat="1" ht="12.75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63"/>
      <c r="L153" s="39"/>
      <c r="M153" s="39"/>
      <c r="N153" s="39"/>
      <c r="O153" s="39"/>
      <c r="P153" s="39"/>
      <c r="Q153" s="39"/>
    </row>
    <row r="154" spans="1:17" s="40" customFormat="1" ht="12.75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63"/>
      <c r="L154" s="39"/>
      <c r="M154" s="39"/>
      <c r="N154" s="39"/>
      <c r="O154" s="39"/>
      <c r="P154" s="39"/>
      <c r="Q154" s="39"/>
    </row>
    <row r="155" spans="1:17" s="40" customFormat="1" ht="12.75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63"/>
      <c r="L155" s="39"/>
      <c r="M155" s="39"/>
      <c r="N155" s="39"/>
      <c r="O155" s="39"/>
      <c r="P155" s="39"/>
      <c r="Q155" s="39"/>
    </row>
    <row r="156" spans="1:17" s="40" customFormat="1" ht="12.75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63"/>
      <c r="L156" s="39"/>
      <c r="M156" s="39"/>
      <c r="N156" s="39"/>
      <c r="O156" s="39"/>
      <c r="P156" s="39"/>
      <c r="Q156" s="39"/>
    </row>
    <row r="157" spans="1:17" s="40" customFormat="1" ht="12.75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63"/>
      <c r="L157" s="39"/>
      <c r="M157" s="39"/>
      <c r="N157" s="39"/>
      <c r="O157" s="39"/>
      <c r="P157" s="39"/>
      <c r="Q157" s="39"/>
    </row>
    <row r="158" spans="1:17" s="40" customFormat="1" ht="12.75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63"/>
      <c r="L158" s="39"/>
      <c r="M158" s="39"/>
      <c r="N158" s="39"/>
      <c r="O158" s="39"/>
      <c r="P158" s="39"/>
      <c r="Q158" s="39"/>
    </row>
    <row r="159" spans="1:17" s="40" customFormat="1" ht="12.75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63"/>
      <c r="L159" s="39"/>
      <c r="M159" s="39"/>
      <c r="N159" s="39"/>
      <c r="O159" s="39"/>
      <c r="P159" s="39"/>
      <c r="Q159" s="39"/>
    </row>
    <row r="160" spans="1:17" s="40" customFormat="1" ht="12.75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63"/>
      <c r="L160" s="39"/>
      <c r="M160" s="39"/>
      <c r="N160" s="39"/>
      <c r="O160" s="39"/>
      <c r="P160" s="39"/>
      <c r="Q160" s="39"/>
    </row>
    <row r="161" spans="1:17" s="40" customFormat="1" ht="12.75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63"/>
      <c r="L161" s="39"/>
      <c r="M161" s="39"/>
      <c r="N161" s="39"/>
      <c r="O161" s="39"/>
      <c r="P161" s="39"/>
      <c r="Q161" s="39"/>
    </row>
    <row r="162" spans="1:17" s="40" customFormat="1" ht="12.75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63"/>
      <c r="L162" s="39"/>
      <c r="M162" s="39"/>
      <c r="N162" s="39"/>
      <c r="O162" s="39"/>
      <c r="P162" s="39"/>
      <c r="Q162" s="39"/>
    </row>
    <row r="163" spans="1:17" s="40" customFormat="1" ht="12.75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63"/>
      <c r="L163" s="39"/>
      <c r="M163" s="39"/>
      <c r="N163" s="39"/>
      <c r="O163" s="39"/>
      <c r="P163" s="39"/>
      <c r="Q163" s="39"/>
    </row>
    <row r="164" spans="1:17" s="40" customFormat="1" ht="12.75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63"/>
      <c r="L164" s="39"/>
      <c r="M164" s="39"/>
      <c r="N164" s="39"/>
      <c r="O164" s="39"/>
      <c r="P164" s="39"/>
      <c r="Q164" s="39"/>
    </row>
    <row r="165" spans="1:17" s="40" customFormat="1" ht="12.75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63"/>
      <c r="L165" s="39"/>
      <c r="M165" s="39"/>
      <c r="N165" s="39"/>
      <c r="O165" s="39"/>
      <c r="P165" s="39"/>
      <c r="Q165" s="39"/>
    </row>
    <row r="166" spans="1:17" s="40" customFormat="1" ht="12.75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63"/>
      <c r="L166" s="39"/>
      <c r="M166" s="39"/>
      <c r="N166" s="39"/>
      <c r="O166" s="39"/>
      <c r="P166" s="39"/>
      <c r="Q166" s="39"/>
    </row>
    <row r="167" spans="1:17" s="40" customFormat="1" ht="12.75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63"/>
      <c r="L167" s="39"/>
      <c r="M167" s="39"/>
      <c r="N167" s="39"/>
      <c r="O167" s="39"/>
      <c r="P167" s="39"/>
      <c r="Q167" s="39"/>
    </row>
    <row r="168" spans="1:17" s="40" customFormat="1" ht="12.75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63"/>
      <c r="L168" s="39"/>
      <c r="M168" s="39"/>
      <c r="N168" s="39"/>
      <c r="O168" s="39"/>
      <c r="P168" s="39"/>
      <c r="Q168" s="39"/>
    </row>
    <row r="169" spans="1:17" s="40" customFormat="1" ht="12.75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63"/>
      <c r="L169" s="39"/>
      <c r="M169" s="39"/>
      <c r="N169" s="39"/>
      <c r="O169" s="39"/>
      <c r="P169" s="39"/>
      <c r="Q169" s="39"/>
    </row>
    <row r="170" spans="1:17" s="40" customFormat="1" ht="12.75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63"/>
      <c r="L170" s="39"/>
      <c r="M170" s="39"/>
      <c r="N170" s="39"/>
      <c r="O170" s="39"/>
      <c r="P170" s="39"/>
      <c r="Q170" s="39"/>
    </row>
    <row r="171" spans="1:17" s="40" customFormat="1" ht="12.75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63"/>
      <c r="L171" s="39"/>
      <c r="M171" s="39"/>
      <c r="N171" s="39"/>
      <c r="O171" s="39"/>
      <c r="P171" s="39"/>
      <c r="Q171" s="39"/>
    </row>
    <row r="172" spans="1:17" s="40" customFormat="1" ht="12.75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63"/>
      <c r="L172" s="39"/>
      <c r="M172" s="39"/>
      <c r="N172" s="39"/>
      <c r="O172" s="39"/>
      <c r="P172" s="39"/>
      <c r="Q172" s="39"/>
    </row>
    <row r="173" spans="1:17" s="40" customFormat="1" ht="12.75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63"/>
      <c r="L173" s="39"/>
      <c r="M173" s="39"/>
      <c r="N173" s="39"/>
      <c r="O173" s="39"/>
      <c r="P173" s="39"/>
      <c r="Q173" s="39"/>
    </row>
    <row r="174" spans="1:17" s="40" customFormat="1" ht="12.75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63"/>
      <c r="L174" s="39"/>
      <c r="M174" s="39"/>
      <c r="N174" s="39"/>
      <c r="O174" s="39"/>
      <c r="P174" s="39"/>
      <c r="Q174" s="39"/>
    </row>
    <row r="175" spans="1:17" s="40" customFormat="1" ht="12.75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63"/>
      <c r="L175" s="39"/>
      <c r="M175" s="39"/>
      <c r="N175" s="39"/>
      <c r="O175" s="39"/>
      <c r="P175" s="39"/>
      <c r="Q175" s="39"/>
    </row>
    <row r="176" spans="1:17" s="40" customFormat="1" ht="12.7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63"/>
      <c r="L176" s="39"/>
      <c r="M176" s="39"/>
      <c r="N176" s="39"/>
      <c r="O176" s="39"/>
      <c r="P176" s="39"/>
      <c r="Q176" s="39"/>
    </row>
    <row r="177" spans="1:17" s="40" customFormat="1" ht="12.75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63"/>
      <c r="L177" s="39"/>
      <c r="M177" s="39"/>
      <c r="N177" s="39"/>
      <c r="O177" s="39"/>
      <c r="P177" s="39"/>
      <c r="Q177" s="39"/>
    </row>
    <row r="178" spans="1:17" s="40" customFormat="1" ht="12.75" customHeight="1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63"/>
      <c r="L178" s="39"/>
      <c r="M178" s="39"/>
      <c r="N178" s="39"/>
      <c r="O178" s="39"/>
      <c r="P178" s="39"/>
      <c r="Q178" s="39"/>
    </row>
    <row r="179" spans="1:17" s="40" customFormat="1" ht="12.75" customHeight="1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63"/>
      <c r="L179" s="39"/>
      <c r="M179" s="39"/>
      <c r="N179" s="39"/>
      <c r="O179" s="39"/>
      <c r="P179" s="39"/>
      <c r="Q179" s="39"/>
    </row>
    <row r="180" spans="1:17" s="40" customFormat="1" ht="12.75" customHeight="1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63"/>
      <c r="L180" s="39"/>
      <c r="M180" s="39"/>
      <c r="N180" s="39"/>
      <c r="O180" s="39"/>
      <c r="P180" s="39"/>
      <c r="Q180" s="39"/>
    </row>
    <row r="181" spans="1:17" s="40" customFormat="1" ht="12.75" customHeight="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63"/>
      <c r="L181" s="39"/>
      <c r="M181" s="39"/>
      <c r="N181" s="39"/>
      <c r="O181" s="39"/>
      <c r="P181" s="39"/>
      <c r="Q181" s="39"/>
    </row>
    <row r="182" spans="1:17" s="40" customFormat="1" ht="12.75" customHeight="1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63"/>
      <c r="L182" s="39"/>
      <c r="M182" s="39"/>
      <c r="N182" s="39"/>
      <c r="O182" s="39"/>
      <c r="P182" s="39"/>
      <c r="Q182" s="39"/>
    </row>
    <row r="183" spans="1:17" s="40" customFormat="1" ht="12.75" customHeight="1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63"/>
      <c r="L183" s="39"/>
      <c r="M183" s="39"/>
      <c r="N183" s="39"/>
      <c r="O183" s="39"/>
      <c r="P183" s="39"/>
      <c r="Q183" s="39"/>
    </row>
    <row r="184" spans="1:17" ht="12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L184" s="13"/>
      <c r="M184" s="13"/>
      <c r="N184" s="13"/>
      <c r="O184" s="13"/>
      <c r="P184" s="13"/>
      <c r="Q184" s="13"/>
    </row>
    <row r="185" spans="1:17" ht="12.75" customHeight="1">
      <c r="A185" s="78"/>
      <c r="B185" s="78"/>
      <c r="C185" s="78"/>
      <c r="D185" s="78"/>
      <c r="E185" s="78"/>
      <c r="F185" s="78"/>
      <c r="G185" s="78"/>
      <c r="H185" s="78"/>
    </row>
    <row r="186" spans="1:17" ht="12.75" customHeight="1">
      <c r="A186" s="78"/>
      <c r="B186" s="78"/>
      <c r="C186" s="78"/>
      <c r="D186" s="78"/>
      <c r="E186" s="78"/>
      <c r="F186" s="78"/>
      <c r="G186" s="78"/>
      <c r="H186" s="78"/>
    </row>
    <row r="187" spans="1:17" ht="12.75" customHeight="1">
      <c r="A187" s="78"/>
      <c r="B187" s="78"/>
      <c r="C187" s="78"/>
      <c r="D187" s="78"/>
      <c r="E187" s="78"/>
      <c r="F187" s="78"/>
      <c r="G187" s="78"/>
      <c r="H187" s="78"/>
    </row>
    <row r="188" spans="1:17" ht="12.75" customHeight="1">
      <c r="A188" s="78"/>
      <c r="B188" s="78"/>
      <c r="C188" s="78"/>
      <c r="D188" s="78"/>
      <c r="E188" s="78"/>
      <c r="F188" s="78"/>
      <c r="G188" s="78"/>
      <c r="H188" s="78"/>
    </row>
    <row r="189" spans="1:17" ht="12.75" customHeight="1">
      <c r="A189" s="78"/>
      <c r="B189" s="78"/>
      <c r="C189" s="78"/>
      <c r="D189" s="78"/>
      <c r="E189" s="78"/>
      <c r="F189" s="78"/>
      <c r="G189" s="78"/>
      <c r="H189" s="78"/>
    </row>
  </sheetData>
  <mergeCells count="18">
    <mergeCell ref="A1:M1"/>
    <mergeCell ref="A2:M2"/>
    <mergeCell ref="A3:E3"/>
    <mergeCell ref="G3:J3"/>
    <mergeCell ref="A4:E4"/>
    <mergeCell ref="G4:J4"/>
    <mergeCell ref="L4:M4"/>
    <mergeCell ref="O61:P61"/>
    <mergeCell ref="A5:M5"/>
    <mergeCell ref="A56:D56"/>
    <mergeCell ref="L56:M56"/>
    <mergeCell ref="A58:D58"/>
    <mergeCell ref="L58:M58"/>
    <mergeCell ref="O56:P56"/>
    <mergeCell ref="O57:P57"/>
    <mergeCell ref="O58:P58"/>
    <mergeCell ref="O59:P59"/>
    <mergeCell ref="O60:P60"/>
  </mergeCells>
  <conditionalFormatting sqref="D8:D11">
    <cfRule type="duplicateValues" dxfId="6" priority="7"/>
  </conditionalFormatting>
  <conditionalFormatting sqref="D8:D12">
    <cfRule type="duplicateValues" dxfId="5" priority="6"/>
  </conditionalFormatting>
  <conditionalFormatting sqref="D8:D10">
    <cfRule type="duplicateValues" dxfId="4" priority="5"/>
  </conditionalFormatting>
  <conditionalFormatting sqref="D8:D14">
    <cfRule type="duplicateValues" dxfId="3" priority="4"/>
  </conditionalFormatting>
  <conditionalFormatting sqref="D8:D12">
    <cfRule type="duplicateValues" dxfId="2" priority="3"/>
  </conditionalFormatting>
  <conditionalFormatting sqref="D8:D13">
    <cfRule type="duplicateValues" dxfId="1" priority="2"/>
  </conditionalFormatting>
  <conditionalFormatting sqref="D8:D12">
    <cfRule type="duplicateValues" dxfId="0" priority="1"/>
  </conditionalFormatting>
  <pageMargins left="0.25" right="0.25" top="0.75" bottom="0.75" header="0.3" footer="0.3"/>
  <pageSetup paperSize="9" scale="91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66"/>
  <sheetViews>
    <sheetView zoomScaleNormal="100" workbookViewId="0">
      <selection activeCell="K12" sqref="K12"/>
    </sheetView>
  </sheetViews>
  <sheetFormatPr defaultColWidth="9.140625" defaultRowHeight="12.75"/>
  <cols>
    <col min="1" max="1" width="2.42578125" style="150" customWidth="1"/>
    <col min="2" max="2" width="5.7109375" style="70" customWidth="1"/>
    <col min="3" max="3" width="33.85546875" style="70" customWidth="1"/>
    <col min="4" max="4" width="2.42578125" style="150" customWidth="1"/>
    <col min="5" max="5" width="17.42578125" style="70" customWidth="1"/>
    <col min="6" max="6" width="2" style="70" customWidth="1"/>
    <col min="7" max="7" width="17.42578125" style="70" customWidth="1"/>
    <col min="8" max="8" width="2" style="70" customWidth="1"/>
    <col min="9" max="9" width="17.42578125" style="70" customWidth="1"/>
    <col min="10" max="10" width="2" style="70" customWidth="1"/>
    <col min="11" max="11" width="17.42578125" style="70" customWidth="1"/>
    <col min="12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80"/>
      <c r="M1" s="80"/>
      <c r="N1" s="80"/>
      <c r="O1" s="80"/>
      <c r="P1" s="80"/>
      <c r="Q1" s="80"/>
      <c r="R1" s="80"/>
    </row>
    <row r="2" spans="1:23" ht="14.25">
      <c r="A2" s="151"/>
      <c r="B2" s="81"/>
      <c r="C2" s="81"/>
      <c r="D2" s="151"/>
      <c r="E2" s="81"/>
      <c r="F2" s="81"/>
      <c r="G2" s="81"/>
      <c r="H2" s="81"/>
      <c r="I2" s="81"/>
      <c r="J2" s="79"/>
      <c r="K2" s="79"/>
      <c r="L2" s="80"/>
      <c r="M2" s="80"/>
      <c r="N2" s="80"/>
      <c r="O2" s="80"/>
      <c r="P2" s="80"/>
      <c r="Q2" s="80"/>
      <c r="R2" s="80"/>
    </row>
    <row r="3" spans="1:23" ht="15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80"/>
      <c r="M3" s="80"/>
      <c r="N3" s="80"/>
      <c r="O3" s="80"/>
      <c r="P3" s="80"/>
      <c r="Q3" s="80"/>
      <c r="R3" s="80"/>
    </row>
    <row r="4" spans="1:23">
      <c r="A4" s="152"/>
      <c r="B4" s="82"/>
      <c r="C4" s="82"/>
      <c r="D4" s="152"/>
      <c r="E4" s="82"/>
      <c r="F4" s="82"/>
      <c r="G4" s="82"/>
      <c r="H4" s="82"/>
      <c r="I4" s="82"/>
      <c r="J4" s="83"/>
      <c r="K4" s="82"/>
      <c r="L4" s="84"/>
      <c r="M4" s="84"/>
      <c r="N4" s="84"/>
      <c r="O4" s="84"/>
      <c r="P4" s="84"/>
      <c r="Q4" s="84"/>
      <c r="R4" s="84"/>
    </row>
    <row r="5" spans="1:23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153">
        <f>Регистрация!L3</f>
        <v>44948</v>
      </c>
      <c r="J5" s="82"/>
      <c r="K5" s="154">
        <f>Регистрация!M3</f>
        <v>0</v>
      </c>
      <c r="L5" s="84"/>
      <c r="M5" s="84"/>
      <c r="N5" s="84"/>
      <c r="O5" s="84"/>
      <c r="P5" s="84"/>
      <c r="Q5" s="87"/>
      <c r="R5" s="87"/>
    </row>
    <row r="6" spans="1:23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9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84"/>
      <c r="M7" s="84"/>
      <c r="N7" s="84"/>
      <c r="O7" s="84"/>
      <c r="P7" s="84"/>
      <c r="Q7" s="87"/>
      <c r="R7" s="87"/>
    </row>
    <row r="8" spans="1:23" s="103" customFormat="1" ht="15">
      <c r="A8" s="157"/>
      <c r="B8" s="509"/>
      <c r="C8" s="509"/>
      <c r="D8" s="100"/>
      <c r="E8" s="148"/>
      <c r="F8" s="93"/>
      <c r="G8" s="93"/>
      <c r="H8" s="93"/>
      <c r="I8" s="100"/>
      <c r="J8" s="100"/>
      <c r="K8" s="100"/>
      <c r="L8" s="100"/>
      <c r="M8" s="93"/>
      <c r="N8" s="93"/>
      <c r="O8" s="93"/>
      <c r="P8" s="95"/>
      <c r="Q8" s="101"/>
      <c r="R8" s="101"/>
      <c r="S8" s="102"/>
    </row>
    <row r="9" spans="1:23" s="181" customFormat="1" ht="12" customHeight="1">
      <c r="A9" s="156">
        <v>1</v>
      </c>
      <c r="B9" s="511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1"/>
      <c r="D9" s="511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1"/>
      <c r="F9" s="170"/>
      <c r="G9" s="170"/>
      <c r="H9" s="170"/>
      <c r="I9" s="179"/>
      <c r="J9" s="170"/>
      <c r="K9" s="170"/>
      <c r="L9" s="179"/>
      <c r="M9" s="170"/>
      <c r="N9" s="170"/>
      <c r="O9" s="170"/>
      <c r="P9" s="179"/>
      <c r="Q9" s="180"/>
      <c r="R9" s="180"/>
      <c r="S9" s="150"/>
    </row>
    <row r="10" spans="1:23" s="181" customFormat="1" ht="8.25" customHeight="1">
      <c r="A10" s="157"/>
      <c r="B10" s="509"/>
      <c r="C10" s="509"/>
      <c r="D10" s="157"/>
      <c r="E10" s="164"/>
      <c r="F10" s="170"/>
      <c r="G10" s="170"/>
      <c r="H10" s="170"/>
      <c r="I10" s="179"/>
      <c r="J10" s="170"/>
      <c r="K10" s="170"/>
      <c r="L10" s="179"/>
      <c r="M10" s="170"/>
      <c r="N10" s="170"/>
      <c r="O10" s="170"/>
      <c r="P10" s="170"/>
      <c r="Q10" s="179"/>
      <c r="R10" s="179"/>
      <c r="S10" s="182"/>
    </row>
    <row r="11" spans="1:23" s="184" customFormat="1" ht="12" customHeight="1">
      <c r="A11" s="157"/>
      <c r="B11" s="509"/>
      <c r="C11" s="509"/>
      <c r="D11" s="157"/>
      <c r="E11" s="164"/>
      <c r="F11" s="161"/>
      <c r="G11" s="123" t="str">
        <f>IF(F11=0," ",CONCATENATE(VLOOKUP(F11,Регистрация!$B$7:$M$55,3,0)," ",VLOOKUP(F11,Регистрация!$B$7:$M$55,4,0)))</f>
        <v xml:space="preserve"> </v>
      </c>
      <c r="H11" s="170"/>
      <c r="I11" s="170"/>
      <c r="J11" s="170"/>
      <c r="K11" s="170"/>
      <c r="L11" s="170"/>
      <c r="M11" s="170"/>
      <c r="N11" s="170"/>
      <c r="O11" s="179"/>
      <c r="P11" s="170"/>
      <c r="Q11" s="183"/>
      <c r="R11" s="183"/>
      <c r="S11" s="182"/>
    </row>
    <row r="12" spans="1:23" s="181" customFormat="1" ht="12" customHeight="1">
      <c r="A12" s="156">
        <v>5</v>
      </c>
      <c r="B12" s="511" t="str">
        <f>IF(Регистрация!$D$6&lt;A12," ",CONCATENATE(VLOOKUP(A12,Регистрация!$B$7:$M$55,3,0)," ",VLOOKUP(A12,Регистрация!$B$7:$M$55,4,0)," ","(",VLOOKUP(A12,Регистрация!$B$7:$M$55,11,0),")"))</f>
        <v>Соловьев  Федор  (Кожевников М.Н.)</v>
      </c>
      <c r="C12" s="511"/>
      <c r="D12" s="157"/>
      <c r="E12" s="166"/>
      <c r="F12" s="98"/>
      <c r="G12" s="163"/>
      <c r="H12" s="170"/>
      <c r="I12" s="170"/>
      <c r="J12" s="170"/>
      <c r="K12" s="170"/>
      <c r="L12" s="170"/>
      <c r="M12" s="170"/>
      <c r="N12" s="170"/>
      <c r="O12" s="179"/>
      <c r="P12" s="170"/>
      <c r="Q12" s="179"/>
      <c r="R12" s="179"/>
      <c r="S12" s="182"/>
    </row>
    <row r="13" spans="1:23" s="184" customFormat="1" ht="12" customHeight="1">
      <c r="A13" s="157"/>
      <c r="B13" s="509"/>
      <c r="C13" s="509"/>
      <c r="D13" s="156"/>
      <c r="E13" s="123" t="str">
        <f>IF(D13=0," ",CONCATENATE(VLOOKUP(D13,Регистрация!$B$7:$M$55,3,0)," ",VLOOKUP(D13,Регистрация!$B$7:$M$55,4,0)))</f>
        <v xml:space="preserve"> </v>
      </c>
      <c r="F13" s="98"/>
      <c r="G13" s="164"/>
      <c r="H13" s="170"/>
      <c r="I13" s="170"/>
      <c r="J13" s="170"/>
      <c r="K13" s="170"/>
      <c r="L13" s="170"/>
      <c r="M13" s="185"/>
      <c r="N13" s="185"/>
      <c r="O13" s="185"/>
      <c r="P13" s="185"/>
      <c r="Q13" s="183"/>
      <c r="R13" s="183"/>
      <c r="S13" s="182"/>
    </row>
    <row r="14" spans="1:23" s="184" customFormat="1" ht="12" customHeight="1">
      <c r="A14" s="156">
        <v>9</v>
      </c>
      <c r="B14" s="511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1"/>
      <c r="D14" s="157"/>
      <c r="E14" s="167"/>
      <c r="F14" s="98"/>
      <c r="G14" s="164"/>
      <c r="H14" s="170"/>
      <c r="I14" s="186"/>
      <c r="J14" s="186"/>
      <c r="K14" s="186"/>
      <c r="L14" s="186"/>
      <c r="M14" s="170"/>
      <c r="N14" s="170"/>
      <c r="O14" s="170"/>
      <c r="P14" s="187"/>
      <c r="Q14" s="183"/>
      <c r="R14" s="183"/>
      <c r="S14" s="150"/>
      <c r="W14" s="188"/>
    </row>
    <row r="15" spans="1:23" s="184" customFormat="1" ht="12" customHeight="1">
      <c r="A15" s="165"/>
      <c r="B15" s="509"/>
      <c r="C15" s="509"/>
      <c r="D15" s="165"/>
      <c r="E15" s="167"/>
      <c r="F15" s="98"/>
      <c r="G15" s="164"/>
      <c r="H15" s="161"/>
      <c r="I15" s="123" t="str">
        <f>IF(H15=0," ",CONCATENATE(VLOOKUP(H15,Регистрация!$B$7:$M$55,3,0)," ",VLOOKUP(H15,Регистрация!$B$7:$M$55,4,0)))</f>
        <v xml:space="preserve"> </v>
      </c>
      <c r="J15" s="179"/>
      <c r="K15" s="179"/>
      <c r="L15" s="179"/>
      <c r="M15" s="170"/>
      <c r="N15" s="170"/>
      <c r="O15" s="170"/>
      <c r="P15" s="189"/>
      <c r="Q15" s="190"/>
      <c r="R15" s="191"/>
    </row>
    <row r="16" spans="1:23" s="184" customFormat="1" ht="8.25" customHeight="1">
      <c r="A16" s="165"/>
      <c r="B16" s="509"/>
      <c r="C16" s="509"/>
      <c r="D16" s="157"/>
      <c r="E16" s="167"/>
      <c r="F16" s="98"/>
      <c r="G16" s="164"/>
      <c r="H16" s="192"/>
      <c r="I16" s="163"/>
      <c r="J16" s="193"/>
      <c r="K16" s="193"/>
      <c r="L16" s="193"/>
      <c r="M16" s="170"/>
      <c r="N16" s="170"/>
      <c r="O16" s="179"/>
      <c r="P16" s="170"/>
      <c r="Q16" s="179"/>
      <c r="R16" s="191"/>
    </row>
    <row r="17" spans="1:19" s="184" customFormat="1" ht="12" customHeight="1">
      <c r="A17" s="156">
        <v>3</v>
      </c>
      <c r="B17" s="511" t="str">
        <f>IF(Регистрация!$D$6&lt;A17," ",CONCATENATE(VLOOKUP(A17,Регистрация!$B$7:$M$55,3,0)," ",VLOOKUP(A17,Регистрация!$B$7:$M$55,4,0)," ","(",VLOOKUP(A17,Регистрация!$B$7:$M$55,11,0),")"))</f>
        <v>Подольский Михаил (Страхов В.Д.)</v>
      </c>
      <c r="C17" s="511"/>
      <c r="D17" s="511" t="e">
        <f>IF(Регистрация!$D$6&lt;C17," ",CONCATENATE(VLOOKUP(C17,Регистрация!$B$7:$M$55,3,0)," ",VLOOKUP(C17,Регистрация!$B$7:$M$55,4,0)," ","(",VLOOKUP(C17,Регистрация!$B$7:$M$55,11,0),")"))</f>
        <v>#N/A</v>
      </c>
      <c r="E17" s="511"/>
      <c r="F17" s="98"/>
      <c r="G17" s="164"/>
      <c r="H17" s="170"/>
      <c r="I17" s="164"/>
      <c r="J17" s="170"/>
      <c r="K17" s="170"/>
      <c r="L17" s="170"/>
      <c r="M17" s="170"/>
      <c r="N17" s="170"/>
      <c r="O17" s="179"/>
      <c r="P17" s="170"/>
      <c r="Q17" s="179"/>
      <c r="R17" s="191"/>
    </row>
    <row r="18" spans="1:19" s="184" customFormat="1" ht="8.25" customHeight="1">
      <c r="A18" s="165"/>
      <c r="B18" s="509"/>
      <c r="C18" s="509"/>
      <c r="D18" s="157"/>
      <c r="E18" s="164"/>
      <c r="F18" s="98"/>
      <c r="G18" s="166"/>
      <c r="H18" s="170"/>
      <c r="I18" s="164"/>
      <c r="J18" s="170"/>
      <c r="K18" s="170"/>
      <c r="L18" s="179"/>
      <c r="M18" s="170"/>
      <c r="N18" s="170"/>
      <c r="O18" s="170"/>
      <c r="P18" s="170"/>
      <c r="Q18" s="179"/>
      <c r="R18" s="191"/>
    </row>
    <row r="19" spans="1:19" s="184" customFormat="1" ht="12" customHeight="1">
      <c r="A19" s="165"/>
      <c r="B19" s="509"/>
      <c r="C19" s="509"/>
      <c r="D19" s="157"/>
      <c r="E19" s="164"/>
      <c r="F19" s="161"/>
      <c r="G19" s="123" t="str">
        <f>IF(F19=0," ",CONCATENATE(VLOOKUP(F19,Регистрация!$B$7:$M$55,3,0)," ",VLOOKUP(F19,Регистрация!$B$7:$M$55,4,0)))</f>
        <v xml:space="preserve"> </v>
      </c>
      <c r="H19" s="170"/>
      <c r="I19" s="164"/>
      <c r="J19" s="170"/>
      <c r="K19" s="170"/>
      <c r="L19" s="179"/>
      <c r="M19" s="170"/>
      <c r="N19" s="170"/>
      <c r="O19" s="170"/>
      <c r="P19" s="170"/>
      <c r="Q19" s="179"/>
      <c r="R19" s="191"/>
    </row>
    <row r="20" spans="1:19" s="184" customFormat="1" ht="8.25" customHeight="1">
      <c r="A20" s="165"/>
      <c r="B20" s="509"/>
      <c r="C20" s="509"/>
      <c r="D20" s="157"/>
      <c r="E20" s="164"/>
      <c r="F20" s="179"/>
      <c r="G20" s="167"/>
      <c r="H20" s="170"/>
      <c r="I20" s="164"/>
      <c r="J20" s="98"/>
      <c r="K20" s="98"/>
      <c r="L20" s="98"/>
      <c r="M20" s="170"/>
      <c r="N20" s="170"/>
      <c r="O20" s="179"/>
      <c r="P20" s="170"/>
      <c r="Q20" s="179"/>
      <c r="R20" s="191"/>
      <c r="S20" s="194"/>
    </row>
    <row r="21" spans="1:19" s="184" customFormat="1" ht="12" customHeight="1">
      <c r="A21" s="168">
        <v>7</v>
      </c>
      <c r="B21" s="511" t="str">
        <f>IF(Регистрация!$D$6&lt;A21," ",CONCATENATE(VLOOKUP(A21,Регистрация!$B$7:$M$55,3,0)," ",VLOOKUP(A21,Регистрация!$B$7:$M$55,4,0)," ","(",VLOOKUP(A21,Регистрация!$B$7:$M$55,11,0),")"))</f>
        <v xml:space="preserve"> </v>
      </c>
      <c r="C21" s="511"/>
      <c r="D21" s="511" t="e">
        <f>IF(Регистрация!$D$6&lt;C21," ",CONCATENATE(VLOOKUP(C21,Регистрация!$B$7:$M$55,3,0)," ",VLOOKUP(C21,Регистрация!$B$7:$M$55,4,0)," ","(",VLOOKUP(C21,Регистрация!$B$7:$M$55,11,0),")"))</f>
        <v>#N/A</v>
      </c>
      <c r="E21" s="511"/>
      <c r="F21" s="179"/>
      <c r="G21" s="167"/>
      <c r="H21" s="170"/>
      <c r="I21" s="164"/>
      <c r="J21" s="170"/>
      <c r="K21" s="170"/>
      <c r="L21" s="170"/>
      <c r="M21" s="170"/>
      <c r="N21" s="170"/>
      <c r="O21" s="179"/>
      <c r="P21" s="170"/>
      <c r="Q21" s="179"/>
      <c r="R21" s="191"/>
      <c r="S21" s="194"/>
    </row>
    <row r="22" spans="1:19" s="184" customFormat="1" ht="8.25" customHeight="1">
      <c r="A22" s="165"/>
      <c r="B22" s="509"/>
      <c r="C22" s="509"/>
      <c r="D22" s="157"/>
      <c r="E22" s="167"/>
      <c r="F22" s="179"/>
      <c r="G22" s="167"/>
      <c r="H22" s="179"/>
      <c r="I22" s="164"/>
      <c r="J22" s="179"/>
      <c r="K22" s="179"/>
      <c r="L22" s="179"/>
      <c r="M22" s="179"/>
      <c r="N22" s="170"/>
      <c r="O22" s="170"/>
      <c r="P22" s="170"/>
      <c r="Q22" s="179"/>
      <c r="R22" s="191"/>
      <c r="S22" s="194"/>
    </row>
    <row r="23" spans="1:19" s="184" customFormat="1" ht="12" customHeight="1">
      <c r="A23" s="165"/>
      <c r="B23" s="509"/>
      <c r="C23" s="509"/>
      <c r="D23" s="165"/>
      <c r="E23" s="167"/>
      <c r="F23" s="187"/>
      <c r="G23" s="167"/>
      <c r="H23" s="187"/>
      <c r="I23" s="164"/>
      <c r="J23" s="161"/>
      <c r="K23" s="123" t="str">
        <f>IF(J23=0," ",CONCATENATE(VLOOKUP(J23,Регистрация!$B$7:$M$55,3,0)," ",VLOOKUP(J23,Регистрация!$B$7:$M$55,4,0)))</f>
        <v xml:space="preserve"> </v>
      </c>
      <c r="L23" s="187"/>
      <c r="M23" s="187"/>
      <c r="N23" s="187"/>
      <c r="O23" s="187"/>
      <c r="P23" s="187"/>
      <c r="Q23" s="187"/>
      <c r="R23" s="187"/>
      <c r="S23" s="194"/>
    </row>
    <row r="24" spans="1:19" s="184" customFormat="1" ht="8.25" customHeight="1">
      <c r="A24" s="157"/>
      <c r="B24" s="509"/>
      <c r="C24" s="509"/>
      <c r="D24" s="165"/>
      <c r="E24" s="167"/>
      <c r="F24" s="100"/>
      <c r="G24" s="167"/>
      <c r="H24" s="100"/>
      <c r="I24" s="164"/>
      <c r="J24" s="187"/>
      <c r="K24" s="187"/>
      <c r="L24" s="187"/>
      <c r="M24" s="187"/>
      <c r="N24" s="187"/>
      <c r="O24" s="187"/>
      <c r="P24" s="187"/>
      <c r="Q24" s="187"/>
      <c r="R24" s="187"/>
      <c r="S24" s="194"/>
    </row>
    <row r="25" spans="1:19" s="184" customFormat="1" ht="12" customHeight="1">
      <c r="A25" s="156">
        <v>2</v>
      </c>
      <c r="B25" s="511" t="str">
        <f>IF(Регистрация!$D$6&lt;A25," ",CONCATENATE(VLOOKUP(A25,Регистрация!$B$7:$M$55,3,0)," ",VLOOKUP(A25,Регистрация!$B$7:$M$55,4,0)," ","(",VLOOKUP(A25,Регистрация!$B$7:$M$55,11,0),")"))</f>
        <v>Колтырин Игорь (Хайдуков А.В)</v>
      </c>
      <c r="C25" s="511"/>
      <c r="D25" s="511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1"/>
      <c r="F25" s="100"/>
      <c r="G25" s="167"/>
      <c r="H25" s="100"/>
      <c r="I25" s="164"/>
      <c r="J25" s="187"/>
      <c r="K25" s="187"/>
      <c r="L25" s="187"/>
      <c r="M25" s="187"/>
      <c r="N25" s="187"/>
      <c r="O25" s="187"/>
      <c r="P25" s="187"/>
      <c r="Q25" s="187"/>
      <c r="R25" s="187"/>
      <c r="S25" s="194"/>
    </row>
    <row r="26" spans="1:19" s="184" customFormat="1" ht="8.25" customHeight="1">
      <c r="A26" s="157"/>
      <c r="B26" s="509"/>
      <c r="C26" s="509"/>
      <c r="D26" s="165"/>
      <c r="E26" s="164"/>
      <c r="F26" s="100"/>
      <c r="G26" s="167"/>
      <c r="H26" s="100"/>
      <c r="I26" s="164"/>
      <c r="J26" s="187"/>
      <c r="K26" s="187"/>
      <c r="L26" s="187"/>
      <c r="M26" s="187"/>
      <c r="N26" s="187"/>
      <c r="O26" s="187"/>
      <c r="P26" s="187"/>
      <c r="Q26" s="187"/>
      <c r="R26" s="187"/>
      <c r="S26" s="194"/>
    </row>
    <row r="27" spans="1:19" s="184" customFormat="1" ht="12" customHeight="1">
      <c r="A27" s="157"/>
      <c r="B27" s="509"/>
      <c r="C27" s="509"/>
      <c r="D27" s="165"/>
      <c r="E27" s="164"/>
      <c r="F27" s="161"/>
      <c r="G27" s="123" t="str">
        <f>IF(F27=0," ",CONCATENATE(VLOOKUP(F27,Регистрация!$B$7:$M$55,3,0)," ",VLOOKUP(F27,Регистрация!$B$7:$M$55,4,0)))</f>
        <v xml:space="preserve"> </v>
      </c>
      <c r="H27" s="100"/>
      <c r="I27" s="164"/>
      <c r="J27" s="187"/>
      <c r="K27" s="187"/>
      <c r="L27" s="187"/>
      <c r="M27" s="187"/>
      <c r="N27" s="187"/>
      <c r="O27" s="187"/>
      <c r="P27" s="187"/>
      <c r="Q27" s="187"/>
      <c r="R27" s="187"/>
      <c r="S27" s="194"/>
    </row>
    <row r="28" spans="1:19" s="184" customFormat="1" ht="12" customHeight="1">
      <c r="A28" s="156">
        <v>6</v>
      </c>
      <c r="B28" s="511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1"/>
      <c r="D28" s="165"/>
      <c r="E28" s="166"/>
      <c r="F28" s="100"/>
      <c r="G28" s="163"/>
      <c r="H28" s="100"/>
      <c r="I28" s="164"/>
      <c r="J28" s="187"/>
      <c r="K28" s="187"/>
      <c r="L28" s="187"/>
      <c r="M28" s="187"/>
      <c r="N28" s="187"/>
      <c r="O28" s="187"/>
      <c r="P28" s="187"/>
      <c r="Q28" s="187"/>
      <c r="R28" s="187"/>
      <c r="S28" s="194"/>
    </row>
    <row r="29" spans="1:19" s="184" customFormat="1" ht="12" customHeight="1">
      <c r="A29" s="157"/>
      <c r="B29" s="509"/>
      <c r="C29" s="509"/>
      <c r="D29" s="168"/>
      <c r="E29" s="123" t="str">
        <f>IF(D29=0," ",CONCATENATE(VLOOKUP(D29,Регистрация!$B$7:$M$55,3,0)," ",VLOOKUP(D29,Регистрация!$B$7:$M$55,4,0)))</f>
        <v xml:space="preserve"> </v>
      </c>
      <c r="F29" s="100"/>
      <c r="G29" s="164"/>
      <c r="H29" s="100"/>
      <c r="I29" s="164"/>
      <c r="J29" s="187"/>
      <c r="K29" s="187"/>
      <c r="L29" s="187"/>
      <c r="M29" s="187"/>
      <c r="N29" s="187"/>
      <c r="O29" s="187"/>
      <c r="P29" s="187"/>
      <c r="Q29" s="187"/>
      <c r="R29" s="187"/>
      <c r="S29" s="194"/>
    </row>
    <row r="30" spans="1:19" s="184" customFormat="1" ht="12" customHeight="1">
      <c r="A30" s="156">
        <v>10</v>
      </c>
      <c r="B30" s="511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1"/>
      <c r="D30" s="165"/>
      <c r="E30" s="167"/>
      <c r="F30" s="100"/>
      <c r="G30" s="164"/>
      <c r="H30" s="100"/>
      <c r="I30" s="166"/>
      <c r="J30" s="187"/>
      <c r="K30" s="187"/>
      <c r="L30" s="187"/>
      <c r="M30" s="187"/>
      <c r="N30" s="187"/>
      <c r="O30" s="187"/>
      <c r="P30" s="187"/>
      <c r="Q30" s="187"/>
      <c r="R30" s="187"/>
      <c r="S30" s="194"/>
    </row>
    <row r="31" spans="1:19" s="184" customFormat="1" ht="12" customHeight="1">
      <c r="A31" s="165"/>
      <c r="B31" s="509"/>
      <c r="C31" s="509"/>
      <c r="D31" s="165"/>
      <c r="E31" s="167"/>
      <c r="F31" s="100"/>
      <c r="G31" s="164"/>
      <c r="H31" s="161"/>
      <c r="I31" s="123" t="str">
        <f>IF(H31=0," ",CONCATENATE(VLOOKUP(H31,Регистрация!$B$7:$M$55,3,0)," ",VLOOKUP(H31,Регистрация!$B$7:$M$55,4,0)))</f>
        <v xml:space="preserve"> </v>
      </c>
      <c r="J31" s="187"/>
      <c r="K31" s="187"/>
      <c r="L31" s="187"/>
      <c r="M31" s="187"/>
      <c r="N31" s="187"/>
      <c r="O31" s="187"/>
      <c r="P31" s="187"/>
      <c r="Q31" s="187"/>
      <c r="R31" s="187"/>
      <c r="S31" s="194"/>
    </row>
    <row r="32" spans="1:19" s="184" customFormat="1" ht="8.25" customHeight="1">
      <c r="A32" s="165"/>
      <c r="B32" s="509"/>
      <c r="C32" s="509"/>
      <c r="D32" s="165"/>
      <c r="E32" s="167"/>
      <c r="F32" s="100"/>
      <c r="G32" s="164"/>
      <c r="H32" s="100"/>
      <c r="I32" s="100"/>
      <c r="J32" s="187"/>
      <c r="K32" s="187"/>
      <c r="L32" s="187"/>
      <c r="M32" s="187"/>
      <c r="N32" s="187"/>
      <c r="O32" s="187"/>
      <c r="P32" s="187"/>
      <c r="Q32" s="187"/>
      <c r="R32" s="187"/>
      <c r="S32" s="194"/>
    </row>
    <row r="33" spans="1:19" s="184" customFormat="1" ht="12" customHeight="1">
      <c r="A33" s="156">
        <v>4</v>
      </c>
      <c r="B33" s="511" t="str">
        <f>IF(Регистрация!$D$6&lt;A33," ",CONCATENATE(VLOOKUP(A33,Регистрация!$B$7:$M$55,3,0)," ",VLOOKUP(A33,Регистрация!$B$7:$M$55,4,0)," ","(",VLOOKUP(A33,Регистрация!$B$7:$M$55,11,0),")"))</f>
        <v>Найфонов Тимур (Попкова А.В., Высоколов Е.А.)</v>
      </c>
      <c r="C33" s="511"/>
      <c r="D33" s="511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1"/>
      <c r="F33" s="100"/>
      <c r="G33" s="164"/>
      <c r="H33" s="100"/>
      <c r="I33" s="100"/>
      <c r="J33" s="187"/>
      <c r="K33" s="187"/>
      <c r="L33" s="187"/>
      <c r="M33" s="187"/>
      <c r="N33" s="187"/>
      <c r="O33" s="187"/>
      <c r="P33" s="187"/>
      <c r="Q33" s="187"/>
      <c r="R33" s="187"/>
      <c r="S33" s="194"/>
    </row>
    <row r="34" spans="1:19" s="184" customFormat="1" ht="8.25" customHeight="1">
      <c r="A34" s="165"/>
      <c r="B34" s="509"/>
      <c r="C34" s="509"/>
      <c r="D34" s="165"/>
      <c r="E34" s="164"/>
      <c r="F34" s="100"/>
      <c r="G34" s="166"/>
      <c r="H34" s="100"/>
      <c r="I34" s="100"/>
      <c r="J34" s="187"/>
      <c r="K34" s="187"/>
      <c r="L34" s="187"/>
      <c r="M34" s="187"/>
      <c r="N34" s="187"/>
      <c r="O34" s="187"/>
      <c r="P34" s="187"/>
      <c r="Q34" s="187"/>
      <c r="R34" s="187"/>
      <c r="S34" s="194"/>
    </row>
    <row r="35" spans="1:19" s="184" customFormat="1" ht="12" customHeight="1">
      <c r="A35" s="165"/>
      <c r="B35" s="509"/>
      <c r="C35" s="509"/>
      <c r="D35" s="165"/>
      <c r="E35" s="164"/>
      <c r="F35" s="161"/>
      <c r="G35" s="123" t="str">
        <f>IF(F35=0," ",CONCATENATE(VLOOKUP(F35,Регистрация!$B$7:$M$55,3,0)," ",VLOOKUP(F35,Регистрация!$B$7:$M$55,4,0)))</f>
        <v xml:space="preserve"> </v>
      </c>
      <c r="H35" s="100"/>
      <c r="I35" s="513" t="s">
        <v>23</v>
      </c>
      <c r="J35" s="513"/>
      <c r="K35" s="513"/>
      <c r="L35" s="187"/>
      <c r="M35" s="187"/>
      <c r="N35" s="187"/>
      <c r="O35" s="187"/>
      <c r="P35" s="187"/>
      <c r="Q35" s="187"/>
      <c r="R35" s="187"/>
      <c r="S35" s="194"/>
    </row>
    <row r="36" spans="1:19" s="184" customFormat="1" ht="8.25" customHeight="1">
      <c r="A36" s="165"/>
      <c r="B36" s="509"/>
      <c r="C36" s="509"/>
      <c r="D36" s="165"/>
      <c r="E36" s="164"/>
      <c r="F36" s="100"/>
      <c r="G36" s="100"/>
      <c r="H36" s="100"/>
      <c r="I36" s="100"/>
      <c r="J36" s="187"/>
      <c r="K36" s="187"/>
      <c r="L36" s="187"/>
      <c r="M36" s="187"/>
      <c r="N36" s="187"/>
      <c r="O36" s="187"/>
      <c r="P36" s="187"/>
      <c r="Q36" s="187"/>
      <c r="R36" s="187"/>
      <c r="S36" s="194"/>
    </row>
    <row r="37" spans="1:19" s="184" customFormat="1" ht="12" customHeight="1">
      <c r="A37" s="168">
        <v>8</v>
      </c>
      <c r="B37" s="511" t="str">
        <f>IF(Регистрация!$D$6&lt;A37," ",CONCATENATE(VLOOKUP(A37,Регистрация!$B$7:$M$55,3,0)," ",VLOOKUP(A37,Регистрация!$B$7:$M$55,4,0)," ","(",VLOOKUP(A37,Регистрация!$B$7:$M$55,11,0),")"))</f>
        <v xml:space="preserve"> </v>
      </c>
      <c r="C37" s="511"/>
      <c r="D37" s="511" t="e">
        <f>IF(Регистрация!$D$6&lt;C37," ",CONCATENATE(VLOOKUP(C37,Регистрация!$B$7:$M$55,3,0)," ",VLOOKUP(C37,Регистрация!$B$7:$M$55,4,0)," ","(",VLOOKUP(C37,Регистрация!$B$7:$M$55,11,0),")"))</f>
        <v>#N/A</v>
      </c>
      <c r="E37" s="511"/>
      <c r="F37" s="100"/>
      <c r="G37" s="100"/>
      <c r="H37" s="169">
        <f>IF(H15=F11,F19,F11)</f>
        <v>0</v>
      </c>
      <c r="I37" s="123" t="str">
        <f>IF(H37=0," ",CONCATENATE(VLOOKUP(H37,Регистрация!$B$7:$M$55,3,0)," ",VLOOKUP(H37,Регистрация!$B$7:$M$55,4,0)))</f>
        <v xml:space="preserve"> </v>
      </c>
      <c r="J37" s="170"/>
      <c r="K37" s="170"/>
      <c r="L37" s="187"/>
      <c r="M37" s="187"/>
      <c r="N37" s="187"/>
      <c r="O37" s="187"/>
      <c r="P37" s="187"/>
      <c r="Q37" s="187"/>
      <c r="R37" s="187"/>
      <c r="S37" s="194"/>
    </row>
    <row r="38" spans="1:19" s="184" customFormat="1" ht="12" customHeight="1">
      <c r="A38" s="165"/>
      <c r="B38" s="509"/>
      <c r="C38" s="509"/>
      <c r="D38" s="170"/>
      <c r="E38" s="196"/>
      <c r="F38" s="170"/>
      <c r="G38" s="170"/>
      <c r="H38" s="98"/>
      <c r="I38" s="160"/>
      <c r="J38" s="161"/>
      <c r="K38" s="143" t="str">
        <f>IF(J38=0," ",CONCATENATE(VLOOKUP(J38,Регистрация!$B$7:$M$55,3,0)," ",VLOOKUP(J38,Регистрация!$B$7:$M$55,4,0)))</f>
        <v xml:space="preserve"> </v>
      </c>
      <c r="L38" s="197"/>
      <c r="M38" s="170"/>
      <c r="N38" s="170"/>
      <c r="O38" s="170"/>
      <c r="P38" s="170"/>
      <c r="Q38" s="179"/>
      <c r="R38" s="191"/>
      <c r="S38" s="194"/>
    </row>
    <row r="39" spans="1:19" s="184" customFormat="1" ht="12" customHeight="1">
      <c r="A39" s="171"/>
      <c r="B39" s="192"/>
      <c r="C39" s="192"/>
      <c r="D39" s="172"/>
      <c r="E39" s="187"/>
      <c r="F39" s="192"/>
      <c r="G39" s="192"/>
      <c r="H39" s="169">
        <f>IF(H31=F27,F35,F27)</f>
        <v>0</v>
      </c>
      <c r="I39" s="123" t="str">
        <f>IF(H39=0," ",CONCATENATE(VLOOKUP(H39,Регистрация!$B$7:$M$55,3,0)," ",VLOOKUP(H39,Регистрация!$B$7:$M$55,4,0)))</f>
        <v xml:space="preserve"> </v>
      </c>
      <c r="J39" s="170"/>
      <c r="K39" s="179"/>
      <c r="L39" s="100"/>
      <c r="M39" s="100"/>
      <c r="N39" s="100"/>
      <c r="O39" s="100"/>
      <c r="P39" s="100"/>
      <c r="Q39" s="191"/>
      <c r="R39" s="191"/>
      <c r="S39" s="194"/>
    </row>
    <row r="40" spans="1:19" s="184" customFormat="1" ht="12" customHeight="1">
      <c r="A40" s="512" t="s">
        <v>19</v>
      </c>
      <c r="B40" s="512"/>
      <c r="C40" s="512"/>
      <c r="D40" s="512"/>
      <c r="E40" s="51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4"/>
    </row>
    <row r="41" spans="1:19" s="184" customFormat="1" ht="12" customHeight="1">
      <c r="A41" s="126"/>
      <c r="B41" s="198" t="s">
        <v>20</v>
      </c>
      <c r="C41" s="199" t="s">
        <v>21</v>
      </c>
      <c r="D41" s="200"/>
      <c r="E41" s="201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4"/>
    </row>
    <row r="42" spans="1:19" s="184" customFormat="1" ht="13.5" customHeight="1">
      <c r="A42" s="177">
        <f>J23</f>
        <v>0</v>
      </c>
      <c r="B42" s="202">
        <v>1</v>
      </c>
      <c r="C42" s="511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11"/>
      <c r="E42" s="511"/>
      <c r="F42" s="98"/>
      <c r="G42" s="203"/>
      <c r="H42" s="170"/>
      <c r="I42" s="179"/>
      <c r="J42" s="192"/>
      <c r="K42" s="192"/>
      <c r="L42" s="192"/>
      <c r="M42" s="192"/>
      <c r="N42" s="192"/>
      <c r="O42" s="192"/>
      <c r="P42" s="192"/>
      <c r="Q42" s="192"/>
      <c r="R42" s="192"/>
      <c r="S42" s="194"/>
    </row>
    <row r="43" spans="1:19" s="184" customFormat="1" ht="13.5" customHeight="1">
      <c r="A43" s="177">
        <f>IF(J23=H15,H31,H15)</f>
        <v>0</v>
      </c>
      <c r="B43" s="202">
        <v>2</v>
      </c>
      <c r="C43" s="511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1"/>
      <c r="E43" s="511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4"/>
    </row>
    <row r="44" spans="1:19" s="184" customFormat="1" ht="13.5" customHeight="1">
      <c r="A44" s="177">
        <f>J38</f>
        <v>0</v>
      </c>
      <c r="B44" s="202">
        <v>3</v>
      </c>
      <c r="C44" s="511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1"/>
      <c r="E44" s="511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4"/>
    </row>
    <row r="45" spans="1:19" s="184" customFormat="1" ht="13.5" customHeight="1">
      <c r="A45" s="177">
        <f>IF(J38=H37,H39,H37)</f>
        <v>0</v>
      </c>
      <c r="B45" s="202">
        <v>4</v>
      </c>
      <c r="C45" s="511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1"/>
      <c r="E45" s="511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4"/>
    </row>
    <row r="46" spans="1:19" s="135" customFormat="1" ht="24" customHeight="1">
      <c r="A46" s="490" t="s">
        <v>16</v>
      </c>
      <c r="B46" s="490"/>
      <c r="C46" s="490"/>
      <c r="D46" s="171"/>
      <c r="E46" s="33"/>
      <c r="F46" s="133"/>
      <c r="G46" s="133"/>
      <c r="H46" s="133"/>
      <c r="I46" s="33"/>
      <c r="J46" s="134" t="str">
        <f>Регистрация!L56</f>
        <v>Чириков Д.Ю.</v>
      </c>
      <c r="K46" s="33"/>
      <c r="L46" s="33"/>
      <c r="M46" s="33"/>
      <c r="N46" s="33"/>
      <c r="O46" s="33"/>
      <c r="P46" s="33"/>
      <c r="Q46" s="33"/>
      <c r="R46" s="33"/>
    </row>
    <row r="47" spans="1:19" s="135" customFormat="1">
      <c r="A47" s="171"/>
      <c r="B47" s="33"/>
      <c r="C47" s="33"/>
      <c r="D47" s="171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9" s="135" customFormat="1">
      <c r="A48" s="490" t="s">
        <v>17</v>
      </c>
      <c r="B48" s="490"/>
      <c r="C48" s="490"/>
      <c r="D48" s="171"/>
      <c r="E48" s="33"/>
      <c r="F48" s="133"/>
      <c r="G48" s="133"/>
      <c r="H48" s="133"/>
      <c r="I48" s="33"/>
      <c r="J48" s="134" t="str">
        <f>Регистрация!L58</f>
        <v>Неряхина П.А.</v>
      </c>
      <c r="K48" s="33"/>
      <c r="L48" s="33"/>
      <c r="M48" s="33"/>
      <c r="N48" s="33"/>
      <c r="O48" s="33"/>
      <c r="P48" s="33"/>
      <c r="Q48" s="33"/>
      <c r="R48" s="33"/>
    </row>
    <row r="50" s="70" customFormat="1"/>
    <row r="51" s="70" customFormat="1"/>
    <row r="52" s="70" customFormat="1"/>
    <row r="53" s="70" customFormat="1"/>
    <row r="54" s="70" customFormat="1"/>
    <row r="55" s="70" customFormat="1"/>
    <row r="56" s="70" customFormat="1"/>
    <row r="57" s="70" customFormat="1"/>
    <row r="58" s="70" customFormat="1"/>
    <row r="59" s="70" customFormat="1"/>
    <row r="60" s="70" customFormat="1"/>
    <row r="61" s="70" customFormat="1"/>
    <row r="62" s="70" customFormat="1"/>
    <row r="63" s="70" customFormat="1"/>
    <row r="64" s="70" customFormat="1"/>
    <row r="65" s="70" customFormat="1"/>
    <row r="66" s="70" customFormat="1"/>
  </sheetData>
  <mergeCells count="44">
    <mergeCell ref="A1:K1"/>
    <mergeCell ref="A3:K3"/>
    <mergeCell ref="A5:C5"/>
    <mergeCell ref="D5:G5"/>
    <mergeCell ref="A7:K7"/>
    <mergeCell ref="B8:C8"/>
    <mergeCell ref="B9:E9"/>
    <mergeCell ref="B10:C10"/>
    <mergeCell ref="B11:C11"/>
    <mergeCell ref="B12:C12"/>
    <mergeCell ref="B13:C13"/>
    <mergeCell ref="B14:C14"/>
    <mergeCell ref="B15:C15"/>
    <mergeCell ref="B16:C16"/>
    <mergeCell ref="B17:E17"/>
    <mergeCell ref="B18:C18"/>
    <mergeCell ref="B19:C19"/>
    <mergeCell ref="B20:C20"/>
    <mergeCell ref="B21:E21"/>
    <mergeCell ref="B22:C22"/>
    <mergeCell ref="B23:C23"/>
    <mergeCell ref="B24:C24"/>
    <mergeCell ref="B25:E25"/>
    <mergeCell ref="B26:C26"/>
    <mergeCell ref="B27:C27"/>
    <mergeCell ref="B28:C28"/>
    <mergeCell ref="B29:C29"/>
    <mergeCell ref="B30:C30"/>
    <mergeCell ref="B31:C31"/>
    <mergeCell ref="B32:C32"/>
    <mergeCell ref="B33:E33"/>
    <mergeCell ref="B34:C34"/>
    <mergeCell ref="B35:C35"/>
    <mergeCell ref="I35:K35"/>
    <mergeCell ref="B36:C36"/>
    <mergeCell ref="C44:E44"/>
    <mergeCell ref="C45:E45"/>
    <mergeCell ref="A46:C46"/>
    <mergeCell ref="A48:C48"/>
    <mergeCell ref="B37:E37"/>
    <mergeCell ref="B38:C38"/>
    <mergeCell ref="A40:E40"/>
    <mergeCell ref="C42:E42"/>
    <mergeCell ref="C43:E43"/>
  </mergeCells>
  <pageMargins left="0.50972222222222197" right="0.27986111111111101" top="0.17013888888888901" bottom="0.19027777777777799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66"/>
  <sheetViews>
    <sheetView zoomScaleNormal="100" workbookViewId="0">
      <selection activeCell="K10" sqref="K10"/>
    </sheetView>
  </sheetViews>
  <sheetFormatPr defaultColWidth="9.140625" defaultRowHeight="12.75"/>
  <cols>
    <col min="1" max="1" width="2.42578125" style="150" customWidth="1"/>
    <col min="2" max="2" width="5.7109375" style="70" customWidth="1"/>
    <col min="3" max="3" width="33.85546875" style="70" customWidth="1"/>
    <col min="4" max="4" width="2.42578125" style="150" customWidth="1"/>
    <col min="5" max="5" width="17.42578125" style="70" customWidth="1"/>
    <col min="6" max="6" width="2" style="70" customWidth="1"/>
    <col min="7" max="7" width="17.42578125" style="70" customWidth="1"/>
    <col min="8" max="8" width="2" style="70" customWidth="1"/>
    <col min="9" max="9" width="17.42578125" style="70" customWidth="1"/>
    <col min="10" max="10" width="2" style="70" customWidth="1"/>
    <col min="11" max="11" width="17.42578125" style="70" customWidth="1"/>
    <col min="12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80"/>
      <c r="M1" s="80"/>
      <c r="N1" s="80"/>
      <c r="O1" s="80"/>
      <c r="P1" s="80"/>
      <c r="Q1" s="80"/>
      <c r="R1" s="80"/>
    </row>
    <row r="2" spans="1:23" ht="14.25">
      <c r="A2" s="151"/>
      <c r="B2" s="81"/>
      <c r="C2" s="81"/>
      <c r="D2" s="151"/>
      <c r="E2" s="81"/>
      <c r="F2" s="81"/>
      <c r="G2" s="81"/>
      <c r="H2" s="81"/>
      <c r="I2" s="81"/>
      <c r="J2" s="79"/>
      <c r="K2" s="79"/>
      <c r="L2" s="80"/>
      <c r="M2" s="80"/>
      <c r="N2" s="80"/>
      <c r="O2" s="80"/>
      <c r="P2" s="80"/>
      <c r="Q2" s="80"/>
      <c r="R2" s="80"/>
    </row>
    <row r="3" spans="1:23" ht="15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80"/>
      <c r="M3" s="80"/>
      <c r="N3" s="80"/>
      <c r="O3" s="80"/>
      <c r="P3" s="80"/>
      <c r="Q3" s="80"/>
      <c r="R3" s="80"/>
    </row>
    <row r="4" spans="1:23">
      <c r="A4" s="152"/>
      <c r="B4" s="82"/>
      <c r="C4" s="82"/>
      <c r="D4" s="152"/>
      <c r="E4" s="82"/>
      <c r="F4" s="82"/>
      <c r="G4" s="82"/>
      <c r="H4" s="82"/>
      <c r="I4" s="82"/>
      <c r="J4" s="83"/>
      <c r="K4" s="82"/>
      <c r="L4" s="84"/>
      <c r="M4" s="84"/>
      <c r="N4" s="84"/>
      <c r="O4" s="84"/>
      <c r="P4" s="84"/>
      <c r="Q4" s="84"/>
      <c r="R4" s="84"/>
    </row>
    <row r="5" spans="1:23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153">
        <f>Регистрация!L3</f>
        <v>44948</v>
      </c>
      <c r="J5" s="82"/>
      <c r="K5" s="154">
        <f>Регистрация!M3</f>
        <v>0</v>
      </c>
      <c r="L5" s="84"/>
      <c r="M5" s="84"/>
      <c r="N5" s="84"/>
      <c r="O5" s="84"/>
      <c r="P5" s="84"/>
      <c r="Q5" s="87"/>
      <c r="R5" s="87"/>
    </row>
    <row r="6" spans="1:23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9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84"/>
      <c r="M7" s="84"/>
      <c r="N7" s="84"/>
      <c r="O7" s="84"/>
      <c r="P7" s="84"/>
      <c r="Q7" s="87"/>
      <c r="R7" s="87"/>
    </row>
    <row r="8" spans="1:23" s="103" customFormat="1" ht="15">
      <c r="A8" s="157"/>
      <c r="B8" s="509"/>
      <c r="C8" s="509"/>
      <c r="D8" s="100"/>
      <c r="E8" s="148"/>
      <c r="F8" s="93"/>
      <c r="G8" s="93"/>
      <c r="H8" s="93"/>
      <c r="I8" s="100"/>
      <c r="J8" s="100"/>
      <c r="K8" s="100"/>
      <c r="L8" s="100"/>
      <c r="M8" s="93"/>
      <c r="N8" s="93"/>
      <c r="O8" s="93"/>
      <c r="P8" s="95"/>
      <c r="Q8" s="101"/>
      <c r="R8" s="101"/>
      <c r="S8" s="102"/>
    </row>
    <row r="9" spans="1:23" s="106" customFormat="1" ht="12" customHeight="1">
      <c r="A9" s="156">
        <v>1</v>
      </c>
      <c r="B9" s="511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1"/>
      <c r="D9" s="511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1"/>
      <c r="F9" s="93"/>
      <c r="G9" s="93"/>
      <c r="H9" s="93"/>
      <c r="I9" s="90"/>
      <c r="J9" s="93"/>
      <c r="K9" s="93"/>
      <c r="L9" s="90"/>
      <c r="M9" s="93"/>
      <c r="N9" s="93"/>
      <c r="O9" s="93"/>
      <c r="P9" s="95"/>
      <c r="Q9" s="104"/>
      <c r="R9" s="104"/>
      <c r="S9" s="105"/>
    </row>
    <row r="10" spans="1:23" s="97" customFormat="1" ht="6.75" customHeight="1">
      <c r="A10" s="157"/>
      <c r="B10" s="509"/>
      <c r="C10" s="509"/>
      <c r="D10" s="157"/>
      <c r="E10" s="163"/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107"/>
      <c r="Q10" s="90"/>
      <c r="R10" s="90"/>
      <c r="S10" s="96"/>
    </row>
    <row r="11" spans="1:23" s="103" customFormat="1" ht="12" customHeight="1">
      <c r="A11" s="157"/>
      <c r="B11" s="509"/>
      <c r="C11" s="509"/>
      <c r="D11" s="157"/>
      <c r="E11" s="164"/>
      <c r="F11" s="161"/>
      <c r="G11" s="123" t="str">
        <f>IF(F11=0," ",CONCATENATE(VLOOKUP(F11,Регистрация!$B$7:$M$55,3,0)," ",VLOOKUP(F11,Регистрация!$B$7:$M$55,4,0)))</f>
        <v xml:space="preserve"> </v>
      </c>
      <c r="H11" s="93"/>
      <c r="I11" s="93"/>
      <c r="J11" s="93"/>
      <c r="K11" s="93"/>
      <c r="L11" s="93"/>
      <c r="M11" s="93"/>
      <c r="N11" s="93"/>
      <c r="O11" s="90"/>
      <c r="P11" s="93"/>
      <c r="Q11" s="101"/>
      <c r="R11" s="101"/>
      <c r="S11" s="102"/>
    </row>
    <row r="12" spans="1:23" s="97" customFormat="1" ht="12" customHeight="1">
      <c r="A12" s="156">
        <v>5</v>
      </c>
      <c r="B12" s="511" t="str">
        <f>IF(Регистрация!$D$6&lt;A12," ",CONCATENATE(VLOOKUP(A12,Регистрация!$B$7:$M$55,3,0)," ",VLOOKUP(A12,Регистрация!$B$7:$M$55,4,0)," ","(",VLOOKUP(A12,Регистрация!$B$7:$M$55,11,0),")"))</f>
        <v>Соловьев  Федор  (Кожевников М.Н.)</v>
      </c>
      <c r="C12" s="511"/>
      <c r="D12" s="157"/>
      <c r="E12" s="166"/>
      <c r="F12" s="98"/>
      <c r="G12" s="163"/>
      <c r="H12" s="93"/>
      <c r="I12" s="93"/>
      <c r="J12" s="93"/>
      <c r="K12" s="93"/>
      <c r="L12" s="93"/>
      <c r="M12" s="93"/>
      <c r="N12" s="93"/>
      <c r="O12" s="90"/>
      <c r="P12" s="107"/>
      <c r="Q12" s="90"/>
      <c r="R12" s="90"/>
      <c r="S12" s="96"/>
    </row>
    <row r="13" spans="1:23" s="103" customFormat="1" ht="12" customHeight="1">
      <c r="A13" s="157"/>
      <c r="B13" s="509"/>
      <c r="C13" s="509"/>
      <c r="D13" s="156"/>
      <c r="E13" s="123" t="str">
        <f>IF(D13=0," ",CONCATENATE(VLOOKUP(D13,Регистрация!$B$7:$M$55,3,0)," ",VLOOKUP(D13,Регистрация!$B$7:$M$55,4,0)))</f>
        <v xml:space="preserve"> </v>
      </c>
      <c r="F13" s="98"/>
      <c r="G13" s="164"/>
      <c r="H13" s="93"/>
      <c r="I13" s="93"/>
      <c r="J13" s="93"/>
      <c r="K13" s="93"/>
      <c r="L13" s="93"/>
      <c r="M13" s="109"/>
      <c r="N13" s="109"/>
      <c r="O13" s="109"/>
      <c r="P13" s="109"/>
      <c r="Q13" s="101"/>
      <c r="R13" s="101"/>
      <c r="S13" s="102"/>
    </row>
    <row r="14" spans="1:23" s="103" customFormat="1" ht="12" customHeight="1">
      <c r="A14" s="156">
        <v>9</v>
      </c>
      <c r="B14" s="511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1"/>
      <c r="D14" s="157"/>
      <c r="E14" s="167"/>
      <c r="F14" s="98"/>
      <c r="G14" s="164"/>
      <c r="H14" s="93"/>
      <c r="I14" s="110"/>
      <c r="J14" s="110"/>
      <c r="K14" s="110"/>
      <c r="L14" s="110"/>
      <c r="M14" s="93"/>
      <c r="N14" s="93"/>
      <c r="O14" s="93"/>
      <c r="P14" s="111"/>
      <c r="Q14" s="101"/>
      <c r="R14" s="101"/>
      <c r="S14" s="105"/>
      <c r="W14" s="112"/>
    </row>
    <row r="15" spans="1:23" ht="12" customHeight="1">
      <c r="A15" s="165"/>
      <c r="B15" s="509"/>
      <c r="C15" s="509"/>
      <c r="D15" s="165"/>
      <c r="E15" s="167"/>
      <c r="F15" s="98"/>
      <c r="G15" s="164"/>
      <c r="H15" s="161"/>
      <c r="I15" s="123" t="str">
        <f>IF(H15=0," ",CONCATENATE(VLOOKUP(H15,Регистрация!$B$7:$M$55,3,0)," ",VLOOKUP(H15,Регистрация!$B$7:$M$55,4,0)))</f>
        <v xml:space="preserve"> </v>
      </c>
      <c r="J15" s="90"/>
      <c r="K15" s="90"/>
      <c r="L15" s="90"/>
      <c r="M15" s="93"/>
      <c r="N15" s="93"/>
      <c r="O15" s="93"/>
      <c r="P15" s="114"/>
      <c r="Q15" s="115"/>
      <c r="R15" s="116"/>
    </row>
    <row r="16" spans="1:23" ht="6.75" customHeight="1">
      <c r="A16" s="165"/>
      <c r="B16" s="509"/>
      <c r="C16" s="509"/>
      <c r="D16" s="157"/>
      <c r="E16" s="167"/>
      <c r="F16" s="98"/>
      <c r="G16" s="164"/>
      <c r="H16" s="89"/>
      <c r="I16" s="163"/>
      <c r="J16" s="117"/>
      <c r="K16" s="117"/>
      <c r="L16" s="117"/>
      <c r="M16" s="93"/>
      <c r="N16" s="93"/>
      <c r="O16" s="90"/>
      <c r="P16" s="107"/>
      <c r="Q16" s="95"/>
      <c r="R16" s="116"/>
    </row>
    <row r="17" spans="1:19" ht="12" customHeight="1">
      <c r="A17" s="156">
        <v>3</v>
      </c>
      <c r="B17" s="511" t="str">
        <f>IF(Регистрация!$D$6&lt;A17," ",CONCATENATE(VLOOKUP(A17,Регистрация!$B$7:$M$55,3,0)," ",VLOOKUP(A17,Регистрация!$B$7:$M$55,4,0)," ","(",VLOOKUP(A17,Регистрация!$B$7:$M$55,11,0),")"))</f>
        <v>Подольский Михаил (Страхов В.Д.)</v>
      </c>
      <c r="C17" s="511"/>
      <c r="D17" s="511" t="e">
        <f>IF(Регистрация!$D$6&lt;C17," ",CONCATENATE(VLOOKUP(C17,Регистрация!$B$7:$M$55,3,0)," ",VLOOKUP(C17,Регистрация!$B$7:$M$55,4,0)," ","(",VLOOKUP(C17,Регистрация!$B$7:$M$55,11,0),")"))</f>
        <v>#N/A</v>
      </c>
      <c r="E17" s="511"/>
      <c r="F17" s="98"/>
      <c r="G17" s="164"/>
      <c r="H17" s="93"/>
      <c r="I17" s="164"/>
      <c r="J17" s="93"/>
      <c r="K17" s="93"/>
      <c r="L17" s="93"/>
      <c r="M17" s="93"/>
      <c r="N17" s="93"/>
      <c r="O17" s="90"/>
      <c r="P17" s="107"/>
      <c r="Q17" s="95"/>
      <c r="R17" s="119"/>
    </row>
    <row r="18" spans="1:19" ht="6.75" customHeight="1">
      <c r="A18" s="165"/>
      <c r="B18" s="509"/>
      <c r="C18" s="509"/>
      <c r="D18" s="157"/>
      <c r="E18" s="164"/>
      <c r="F18" s="98"/>
      <c r="G18" s="166"/>
      <c r="H18" s="93"/>
      <c r="I18" s="164"/>
      <c r="J18" s="93"/>
      <c r="K18" s="93"/>
      <c r="L18" s="90"/>
      <c r="M18" s="93"/>
      <c r="N18" s="93"/>
      <c r="O18" s="93"/>
      <c r="P18" s="107"/>
      <c r="Q18" s="95"/>
      <c r="R18" s="116"/>
    </row>
    <row r="19" spans="1:19" ht="12" customHeight="1">
      <c r="A19" s="165"/>
      <c r="B19" s="509"/>
      <c r="C19" s="509"/>
      <c r="D19" s="157"/>
      <c r="E19" s="164"/>
      <c r="F19" s="161"/>
      <c r="G19" s="123" t="str">
        <f>IF(F19=0," ",CONCATENATE(VLOOKUP(F19,Регистрация!$B$7:$M$55,3,0)," ",VLOOKUP(F19,Регистрация!$B$7:$M$55,4,0)))</f>
        <v xml:space="preserve"> </v>
      </c>
      <c r="H19" s="93"/>
      <c r="I19" s="164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12" customHeight="1">
      <c r="A20" s="168">
        <v>7</v>
      </c>
      <c r="B20" s="511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1"/>
      <c r="D20" s="157"/>
      <c r="E20" s="166"/>
      <c r="F20" s="90"/>
      <c r="G20" s="167"/>
      <c r="H20" s="93"/>
      <c r="I20" s="164"/>
      <c r="J20" s="124"/>
      <c r="K20" s="124"/>
      <c r="L20" s="124"/>
      <c r="M20" s="93"/>
      <c r="N20" s="93"/>
      <c r="O20" s="90"/>
      <c r="P20" s="107"/>
      <c r="Q20" s="95"/>
      <c r="R20" s="116"/>
      <c r="S20" s="125"/>
    </row>
    <row r="21" spans="1:19" ht="12" customHeight="1">
      <c r="A21" s="165"/>
      <c r="B21" s="509"/>
      <c r="C21" s="509"/>
      <c r="D21" s="156"/>
      <c r="E21" s="123" t="str">
        <f>IF(D21=0," ",CONCATENATE(VLOOKUP(D21,Регистрация!$B$7:$M$55,3,0)," ",VLOOKUP(D21,Регистрация!$B$7:$M$55,4,0)))</f>
        <v xml:space="preserve"> </v>
      </c>
      <c r="F21" s="90"/>
      <c r="G21" s="167"/>
      <c r="H21" s="93"/>
      <c r="I21" s="164"/>
      <c r="J21" s="93"/>
      <c r="K21" s="93"/>
      <c r="L21" s="93"/>
      <c r="M21" s="93"/>
      <c r="N21" s="93"/>
      <c r="O21" s="90"/>
      <c r="P21" s="107"/>
      <c r="Q21" s="95"/>
      <c r="R21" s="116"/>
      <c r="S21" s="125"/>
    </row>
    <row r="22" spans="1:19" ht="12" customHeight="1">
      <c r="A22" s="168">
        <v>11</v>
      </c>
      <c r="B22" s="511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1"/>
      <c r="D22" s="157"/>
      <c r="E22" s="167"/>
      <c r="F22" s="95"/>
      <c r="G22" s="167"/>
      <c r="H22" s="95"/>
      <c r="I22" s="164"/>
      <c r="J22" s="95"/>
      <c r="K22" s="95"/>
      <c r="L22" s="95"/>
      <c r="M22" s="95"/>
      <c r="N22" s="107"/>
      <c r="O22" s="107"/>
      <c r="P22" s="107"/>
      <c r="Q22" s="95"/>
      <c r="R22" s="116"/>
      <c r="S22" s="125"/>
    </row>
    <row r="23" spans="1:19" ht="12" customHeight="1">
      <c r="A23" s="165"/>
      <c r="B23" s="509"/>
      <c r="C23" s="509"/>
      <c r="D23" s="165"/>
      <c r="E23" s="167"/>
      <c r="F23" s="84"/>
      <c r="G23" s="167"/>
      <c r="H23" s="84"/>
      <c r="I23" s="164"/>
      <c r="J23" s="161"/>
      <c r="K23" s="123" t="str">
        <f>IF(J23=0," ",CONCATENATE(VLOOKUP(J23,Регистрация!$B$7:$M$55,3,0)," ",VLOOKUP(J23,Регистрация!$B$7:$M$55,4,0)))</f>
        <v xml:space="preserve"> </v>
      </c>
      <c r="L23" s="84"/>
      <c r="M23" s="84"/>
      <c r="N23" s="84"/>
      <c r="O23" s="84"/>
      <c r="P23" s="84"/>
      <c r="Q23" s="84"/>
      <c r="R23" s="84"/>
      <c r="S23" s="125"/>
    </row>
    <row r="24" spans="1:19" ht="6.75" customHeight="1">
      <c r="A24" s="157"/>
      <c r="B24" s="509"/>
      <c r="C24" s="509"/>
      <c r="D24" s="165"/>
      <c r="E24" s="167"/>
      <c r="F24" s="87"/>
      <c r="G24" s="167"/>
      <c r="H24" s="87"/>
      <c r="I24" s="164"/>
      <c r="J24" s="84"/>
      <c r="K24" s="84"/>
      <c r="L24" s="84"/>
      <c r="M24" s="84"/>
      <c r="N24" s="84"/>
      <c r="O24" s="84"/>
      <c r="P24" s="84"/>
      <c r="Q24" s="84"/>
      <c r="R24" s="84"/>
      <c r="S24" s="125"/>
    </row>
    <row r="25" spans="1:19" ht="12" customHeight="1">
      <c r="A25" s="156">
        <v>2</v>
      </c>
      <c r="B25" s="511" t="str">
        <f>IF(Регистрация!$D$6&lt;A25," ",CONCATENATE(VLOOKUP(A25,Регистрация!$B$7:$M$55,3,0)," ",VLOOKUP(A25,Регистрация!$B$7:$M$55,4,0)," ","(",VLOOKUP(A25,Регистрация!$B$7:$M$55,11,0),")"))</f>
        <v>Колтырин Игорь (Хайдуков А.В)</v>
      </c>
      <c r="C25" s="511"/>
      <c r="D25" s="511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1"/>
      <c r="F25" s="87"/>
      <c r="G25" s="167"/>
      <c r="H25" s="87"/>
      <c r="I25" s="164"/>
      <c r="J25" s="84"/>
      <c r="K25" s="84"/>
      <c r="L25" s="84"/>
      <c r="M25" s="84"/>
      <c r="N25" s="84"/>
      <c r="O25" s="84"/>
      <c r="P25" s="84"/>
      <c r="Q25" s="84"/>
      <c r="R25" s="84"/>
      <c r="S25" s="125"/>
    </row>
    <row r="26" spans="1:19" ht="6.75" customHeight="1">
      <c r="A26" s="157"/>
      <c r="B26" s="509"/>
      <c r="C26" s="509"/>
      <c r="D26" s="165"/>
      <c r="E26" s="164"/>
      <c r="F26" s="87"/>
      <c r="G26" s="167"/>
      <c r="H26" s="87"/>
      <c r="I26" s="164"/>
      <c r="J26" s="84"/>
      <c r="K26" s="84"/>
      <c r="L26" s="84"/>
      <c r="M26" s="84"/>
      <c r="N26" s="84"/>
      <c r="O26" s="84"/>
      <c r="P26" s="84"/>
      <c r="Q26" s="84"/>
      <c r="R26" s="84"/>
      <c r="S26" s="125"/>
    </row>
    <row r="27" spans="1:19" ht="12" customHeight="1">
      <c r="A27" s="157"/>
      <c r="B27" s="509"/>
      <c r="C27" s="509"/>
      <c r="D27" s="165"/>
      <c r="E27" s="164"/>
      <c r="F27" s="161"/>
      <c r="G27" s="123" t="str">
        <f>IF(F27=0," ",CONCATENATE(VLOOKUP(F27,Регистрация!$B$7:$M$55,3,0)," ",VLOOKUP(F27,Регистрация!$B$7:$M$55,4,0)))</f>
        <v xml:space="preserve"> </v>
      </c>
      <c r="H27" s="87"/>
      <c r="I27" s="164"/>
      <c r="J27" s="84"/>
      <c r="K27" s="84"/>
      <c r="L27" s="84"/>
      <c r="M27" s="84"/>
      <c r="N27" s="84"/>
      <c r="O27" s="84"/>
      <c r="P27" s="84"/>
      <c r="Q27" s="84"/>
      <c r="R27" s="84"/>
      <c r="S27" s="125"/>
    </row>
    <row r="28" spans="1:19" ht="12" customHeight="1">
      <c r="A28" s="156">
        <v>6</v>
      </c>
      <c r="B28" s="511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1"/>
      <c r="D28" s="165"/>
      <c r="E28" s="166"/>
      <c r="F28" s="87"/>
      <c r="G28" s="163"/>
      <c r="H28" s="87"/>
      <c r="I28" s="164"/>
      <c r="J28" s="84"/>
      <c r="K28" s="84"/>
      <c r="L28" s="84"/>
      <c r="M28" s="84"/>
      <c r="N28" s="84"/>
      <c r="O28" s="84"/>
      <c r="P28" s="84"/>
      <c r="Q28" s="84"/>
      <c r="R28" s="84"/>
      <c r="S28" s="125"/>
    </row>
    <row r="29" spans="1:19" ht="12" customHeight="1">
      <c r="A29" s="157"/>
      <c r="B29" s="509"/>
      <c r="C29" s="509"/>
      <c r="D29" s="168"/>
      <c r="E29" s="123" t="str">
        <f>IF(D29=0," ",CONCATENATE(VLOOKUP(D29,Регистрация!$B$7:$M$55,3,0)," ",VLOOKUP(D29,Регистрация!$B$7:$M$55,4,0)))</f>
        <v xml:space="preserve"> </v>
      </c>
      <c r="F29" s="87"/>
      <c r="G29" s="164"/>
      <c r="H29" s="87"/>
      <c r="I29" s="164"/>
      <c r="J29" s="84"/>
      <c r="K29" s="84"/>
      <c r="L29" s="84"/>
      <c r="M29" s="84"/>
      <c r="N29" s="84"/>
      <c r="O29" s="84"/>
      <c r="P29" s="84"/>
      <c r="Q29" s="84"/>
      <c r="R29" s="84"/>
      <c r="S29" s="125"/>
    </row>
    <row r="30" spans="1:19" ht="12" customHeight="1">
      <c r="A30" s="156">
        <v>10</v>
      </c>
      <c r="B30" s="511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1"/>
      <c r="D30" s="165"/>
      <c r="E30" s="167"/>
      <c r="F30" s="87"/>
      <c r="G30" s="164"/>
      <c r="H30" s="87"/>
      <c r="I30" s="166"/>
      <c r="J30" s="84"/>
      <c r="K30" s="84"/>
      <c r="L30" s="84"/>
      <c r="M30" s="84"/>
      <c r="N30" s="84"/>
      <c r="O30" s="84"/>
      <c r="P30" s="84"/>
      <c r="Q30" s="84"/>
      <c r="R30" s="84"/>
      <c r="S30" s="125"/>
    </row>
    <row r="31" spans="1:19" ht="12" customHeight="1">
      <c r="A31" s="165"/>
      <c r="B31" s="509"/>
      <c r="C31" s="509"/>
      <c r="D31" s="165"/>
      <c r="E31" s="167"/>
      <c r="F31" s="87"/>
      <c r="G31" s="164"/>
      <c r="H31" s="161"/>
      <c r="I31" s="123" t="str">
        <f>IF(H31=0," ",CONCATENATE(VLOOKUP(H31,Регистрация!$B$7:$M$55,3,0)," ",VLOOKUP(H31,Регистрация!$B$7:$M$55,4,0)))</f>
        <v xml:space="preserve"> </v>
      </c>
      <c r="J31" s="84"/>
      <c r="K31" s="84"/>
      <c r="L31" s="84"/>
      <c r="M31" s="84"/>
      <c r="N31" s="84"/>
      <c r="O31" s="84"/>
      <c r="P31" s="84"/>
      <c r="Q31" s="84"/>
      <c r="R31" s="84"/>
      <c r="S31" s="125"/>
    </row>
    <row r="32" spans="1:19" ht="6.75" customHeight="1">
      <c r="A32" s="165"/>
      <c r="B32" s="509"/>
      <c r="C32" s="509"/>
      <c r="D32" s="165"/>
      <c r="E32" s="167"/>
      <c r="F32" s="87"/>
      <c r="G32" s="164"/>
      <c r="H32" s="87"/>
      <c r="I32" s="87"/>
      <c r="J32" s="84"/>
      <c r="K32" s="84"/>
      <c r="L32" s="84"/>
      <c r="M32" s="84"/>
      <c r="N32" s="84"/>
      <c r="O32" s="84"/>
      <c r="P32" s="84"/>
      <c r="Q32" s="84"/>
      <c r="R32" s="84"/>
      <c r="S32" s="125"/>
    </row>
    <row r="33" spans="1:19" ht="12" customHeight="1">
      <c r="A33" s="156">
        <v>4</v>
      </c>
      <c r="B33" s="511" t="str">
        <f>IF(Регистрация!$D$6&lt;A33," ",CONCATENATE(VLOOKUP(A33,Регистрация!$B$7:$M$55,3,0)," ",VLOOKUP(A33,Регистрация!$B$7:$M$55,4,0)," ","(",VLOOKUP(A33,Регистрация!$B$7:$M$55,11,0),")"))</f>
        <v>Найфонов Тимур (Попкова А.В., Высоколов Е.А.)</v>
      </c>
      <c r="C33" s="511"/>
      <c r="D33" s="511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1"/>
      <c r="F33" s="87"/>
      <c r="G33" s="164"/>
      <c r="H33" s="87"/>
      <c r="I33" s="87"/>
      <c r="J33" s="84"/>
      <c r="K33" s="84"/>
      <c r="L33" s="84"/>
      <c r="M33" s="84"/>
      <c r="N33" s="84"/>
      <c r="O33" s="84"/>
      <c r="P33" s="84"/>
      <c r="Q33" s="84"/>
      <c r="R33" s="84"/>
      <c r="S33" s="125"/>
    </row>
    <row r="34" spans="1:19" ht="6.75" customHeight="1">
      <c r="A34" s="165"/>
      <c r="B34" s="509"/>
      <c r="C34" s="509"/>
      <c r="D34" s="165"/>
      <c r="E34" s="164"/>
      <c r="F34" s="87"/>
      <c r="G34" s="166"/>
      <c r="H34" s="87"/>
      <c r="I34" s="87"/>
      <c r="J34" s="84"/>
      <c r="K34" s="84"/>
      <c r="L34" s="84"/>
      <c r="M34" s="84"/>
      <c r="N34" s="84"/>
      <c r="O34" s="84"/>
      <c r="P34" s="84"/>
      <c r="Q34" s="84"/>
      <c r="R34" s="84"/>
      <c r="S34" s="125"/>
    </row>
    <row r="35" spans="1:19" ht="12" customHeight="1">
      <c r="A35" s="165"/>
      <c r="B35" s="509"/>
      <c r="C35" s="509"/>
      <c r="D35" s="165"/>
      <c r="E35" s="164"/>
      <c r="F35" s="161"/>
      <c r="G35" s="123" t="str">
        <f>IF(F35=0," ",CONCATENATE(VLOOKUP(F35,Регистрация!$B$7:$M$55,3,0)," ",VLOOKUP(F35,Регистрация!$B$7:$M$55,4,0)))</f>
        <v xml:space="preserve"> </v>
      </c>
      <c r="H35" s="87"/>
      <c r="I35" s="510" t="s">
        <v>23</v>
      </c>
      <c r="J35" s="510"/>
      <c r="K35" s="510"/>
      <c r="L35" s="84"/>
      <c r="M35" s="84"/>
      <c r="N35" s="84"/>
      <c r="O35" s="84"/>
      <c r="P35" s="84"/>
      <c r="Q35" s="84"/>
      <c r="R35" s="84"/>
      <c r="S35" s="125"/>
    </row>
    <row r="36" spans="1:19" ht="6.75" customHeight="1">
      <c r="A36" s="165"/>
      <c r="B36" s="509"/>
      <c r="C36" s="509"/>
      <c r="D36" s="165"/>
      <c r="E36" s="164"/>
      <c r="F36" s="87"/>
      <c r="G36" s="87"/>
      <c r="H36" s="87"/>
      <c r="I36" s="87"/>
      <c r="J36" s="84"/>
      <c r="K36" s="84"/>
      <c r="L36" s="84"/>
      <c r="M36" s="84"/>
      <c r="N36" s="84"/>
      <c r="O36" s="84"/>
      <c r="P36" s="84"/>
      <c r="Q36" s="84"/>
      <c r="R36" s="84"/>
      <c r="S36" s="125"/>
    </row>
    <row r="37" spans="1:19" ht="12" customHeight="1">
      <c r="A37" s="168">
        <v>8</v>
      </c>
      <c r="B37" s="511" t="str">
        <f>IF(Регистрация!$D$6&lt;A37," ",CONCATENATE(VLOOKUP(A37,Регистрация!$B$7:$M$55,3,0)," ",VLOOKUP(A37,Регистрация!$B$7:$M$55,4,0)," ","(",VLOOKUP(A37,Регистрация!$B$7:$M$55,11,0),")"))</f>
        <v xml:space="preserve"> </v>
      </c>
      <c r="C37" s="511"/>
      <c r="D37" s="511" t="e">
        <f>IF(Регистрация!$D$6&lt;C37," ",CONCATENATE(VLOOKUP(C37,Регистрация!$B$7:$M$55,3,0)," ",VLOOKUP(C37,Регистрация!$B$7:$M$55,4,0)," ","(",VLOOKUP(C37,Регистрация!$B$7:$M$55,11,0),")"))</f>
        <v>#N/A</v>
      </c>
      <c r="E37" s="511"/>
      <c r="F37" s="87"/>
      <c r="G37" s="87"/>
      <c r="H37" s="169">
        <f>IF(H15=F11,F19,F11)</f>
        <v>0</v>
      </c>
      <c r="I37" s="123" t="str">
        <f>IF(H37=0," ",CONCATENATE(VLOOKUP(H37,Регистрация!$B$7:$M$55,3,0)," ",VLOOKUP(H37,Регистрация!$B$7:$M$55,4,0)))</f>
        <v xml:space="preserve"> </v>
      </c>
      <c r="J37" s="93"/>
      <c r="K37" s="93"/>
      <c r="L37" s="84"/>
      <c r="M37" s="84"/>
      <c r="N37" s="84"/>
      <c r="O37" s="84"/>
      <c r="P37" s="84"/>
      <c r="Q37" s="84"/>
      <c r="R37" s="84"/>
      <c r="S37" s="125"/>
    </row>
    <row r="38" spans="1:19" ht="12" customHeight="1">
      <c r="A38" s="165"/>
      <c r="B38" s="509"/>
      <c r="C38" s="509"/>
      <c r="D38" s="170"/>
      <c r="E38" s="204"/>
      <c r="F38" s="107"/>
      <c r="G38" s="107"/>
      <c r="H38" s="98"/>
      <c r="I38" s="160"/>
      <c r="J38" s="161"/>
      <c r="K38" s="123" t="str">
        <f>IF(J38=0," ",CONCATENATE(VLOOKUP(J38,Регистрация!$B$7:$M$55,3,0)," ",VLOOKUP(J38,Регистрация!$B$7:$M$55,4,0)))</f>
        <v xml:space="preserve"> </v>
      </c>
      <c r="L38" s="127"/>
      <c r="M38" s="107"/>
      <c r="N38" s="107"/>
      <c r="O38" s="107"/>
      <c r="P38" s="107"/>
      <c r="Q38" s="95"/>
      <c r="R38" s="119"/>
      <c r="S38" s="125"/>
    </row>
    <row r="39" spans="1:19" ht="12" customHeight="1">
      <c r="A39" s="171"/>
      <c r="B39" s="89"/>
      <c r="C39" s="35"/>
      <c r="D39" s="172"/>
      <c r="E39" s="84"/>
      <c r="F39" s="89"/>
      <c r="G39" s="89"/>
      <c r="H39" s="169">
        <f>IF(H31=F27,F35,F27)</f>
        <v>0</v>
      </c>
      <c r="I39" s="123" t="str">
        <f>IF(H39=0," ",CONCATENATE(VLOOKUP(H39,Регистрация!$B$7:$M$55,3,0)," ",VLOOKUP(H39,Регистрация!$B$7:$M$55,4,0)))</f>
        <v xml:space="preserve"> </v>
      </c>
      <c r="J39" s="93"/>
      <c r="K39" s="90"/>
      <c r="L39" s="87"/>
      <c r="M39" s="87"/>
      <c r="N39" s="87"/>
      <c r="O39" s="87"/>
      <c r="P39" s="87"/>
      <c r="Q39" s="116"/>
      <c r="R39" s="116"/>
      <c r="S39" s="125"/>
    </row>
    <row r="40" spans="1:19" ht="12" customHeight="1">
      <c r="A40" s="495" t="s">
        <v>19</v>
      </c>
      <c r="B40" s="495"/>
      <c r="C40" s="495"/>
      <c r="D40" s="495"/>
      <c r="E40" s="495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125"/>
    </row>
    <row r="41" spans="1:19" ht="12" customHeight="1">
      <c r="A41" s="126"/>
      <c r="B41" s="205" t="s">
        <v>20</v>
      </c>
      <c r="C41" s="174" t="s">
        <v>21</v>
      </c>
      <c r="D41" s="175"/>
      <c r="E41" s="176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125"/>
    </row>
    <row r="42" spans="1:19" ht="12.75" customHeight="1">
      <c r="A42" s="177">
        <f>J23</f>
        <v>0</v>
      </c>
      <c r="B42" s="178">
        <v>1</v>
      </c>
      <c r="C42" s="508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08"/>
      <c r="E42" s="508"/>
      <c r="F42" s="98"/>
      <c r="G42" s="42"/>
      <c r="H42" s="93"/>
      <c r="I42" s="90"/>
      <c r="J42" s="89"/>
      <c r="K42" s="89"/>
      <c r="L42" s="89"/>
      <c r="M42" s="89"/>
      <c r="N42" s="89"/>
      <c r="O42" s="89"/>
      <c r="P42" s="89"/>
      <c r="Q42" s="89"/>
      <c r="R42" s="89"/>
      <c r="S42" s="125"/>
    </row>
    <row r="43" spans="1:19" ht="12.75" customHeight="1">
      <c r="A43" s="177">
        <f>IF(J23=H15,H31,H15)</f>
        <v>0</v>
      </c>
      <c r="B43" s="178">
        <v>2</v>
      </c>
      <c r="C43" s="508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08"/>
      <c r="E43" s="508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125"/>
    </row>
    <row r="44" spans="1:19" ht="12.75" customHeight="1">
      <c r="A44" s="177">
        <f>J38</f>
        <v>0</v>
      </c>
      <c r="B44" s="178">
        <v>3</v>
      </c>
      <c r="C44" s="508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08"/>
      <c r="E44" s="508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125"/>
    </row>
    <row r="45" spans="1:19" ht="12.75" customHeight="1">
      <c r="A45" s="177">
        <f>IF(J38=H37,H39,H37)</f>
        <v>0</v>
      </c>
      <c r="B45" s="178">
        <v>4</v>
      </c>
      <c r="C45" s="508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08"/>
      <c r="E45" s="508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125"/>
    </row>
    <row r="46" spans="1:19" s="135" customFormat="1" ht="24.75" customHeight="1">
      <c r="A46" s="490" t="s">
        <v>16</v>
      </c>
      <c r="B46" s="490"/>
      <c r="C46" s="490"/>
      <c r="D46" s="171"/>
      <c r="E46" s="33"/>
      <c r="F46" s="133"/>
      <c r="G46" s="133"/>
      <c r="H46" s="133"/>
      <c r="I46" s="33"/>
      <c r="J46" s="134" t="str">
        <f>Регистрация!L56</f>
        <v>Чириков Д.Ю.</v>
      </c>
      <c r="K46" s="33"/>
      <c r="L46" s="33"/>
      <c r="M46" s="33"/>
      <c r="N46" s="33"/>
      <c r="O46" s="33"/>
      <c r="P46" s="33"/>
      <c r="Q46" s="33"/>
      <c r="R46" s="33"/>
    </row>
    <row r="47" spans="1:19" s="135" customFormat="1">
      <c r="A47" s="171"/>
      <c r="B47" s="33"/>
      <c r="C47" s="33"/>
      <c r="D47" s="171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9" s="135" customFormat="1">
      <c r="A48" s="490" t="s">
        <v>17</v>
      </c>
      <c r="B48" s="490"/>
      <c r="C48" s="490"/>
      <c r="D48" s="171"/>
      <c r="E48" s="33"/>
      <c r="F48" s="133"/>
      <c r="G48" s="133"/>
      <c r="H48" s="133"/>
      <c r="I48" s="33"/>
      <c r="J48" s="134" t="str">
        <f>Регистрация!L58</f>
        <v>Неряхина П.А.</v>
      </c>
      <c r="K48" s="33"/>
      <c r="L48" s="33"/>
      <c r="M48" s="33"/>
      <c r="N48" s="33"/>
      <c r="O48" s="33"/>
      <c r="P48" s="33"/>
      <c r="Q48" s="33"/>
      <c r="R48" s="33"/>
    </row>
    <row r="50" s="70" customFormat="1"/>
    <row r="51" s="70" customFormat="1"/>
    <row r="52" s="70" customFormat="1"/>
    <row r="53" s="70" customFormat="1"/>
    <row r="54" s="70" customFormat="1"/>
    <row r="55" s="70" customFormat="1"/>
    <row r="56" s="70" customFormat="1"/>
    <row r="57" s="70" customFormat="1"/>
    <row r="58" s="70" customFormat="1"/>
    <row r="59" s="70" customFormat="1"/>
    <row r="60" s="70" customFormat="1"/>
    <row r="61" s="70" customFormat="1"/>
    <row r="62" s="70" customFormat="1"/>
    <row r="63" s="70" customFormat="1"/>
    <row r="64" s="70" customFormat="1"/>
    <row r="65" s="70" customFormat="1"/>
    <row r="66" s="70" customFormat="1"/>
  </sheetData>
  <mergeCells count="44">
    <mergeCell ref="A1:K1"/>
    <mergeCell ref="A3:K3"/>
    <mergeCell ref="A5:C5"/>
    <mergeCell ref="D5:G5"/>
    <mergeCell ref="A7:K7"/>
    <mergeCell ref="B8:C8"/>
    <mergeCell ref="B9:E9"/>
    <mergeCell ref="B10:C10"/>
    <mergeCell ref="B11:C11"/>
    <mergeCell ref="B12:C12"/>
    <mergeCell ref="B13:C13"/>
    <mergeCell ref="B14:C14"/>
    <mergeCell ref="B15:C15"/>
    <mergeCell ref="B16:C16"/>
    <mergeCell ref="B17:E17"/>
    <mergeCell ref="B18:C18"/>
    <mergeCell ref="B19:C19"/>
    <mergeCell ref="B20:C20"/>
    <mergeCell ref="B21:C21"/>
    <mergeCell ref="B22:C22"/>
    <mergeCell ref="B23:C23"/>
    <mergeCell ref="B24:C24"/>
    <mergeCell ref="B25:E25"/>
    <mergeCell ref="B26:C26"/>
    <mergeCell ref="B27:C27"/>
    <mergeCell ref="B28:C28"/>
    <mergeCell ref="B29:C29"/>
    <mergeCell ref="B30:C30"/>
    <mergeCell ref="B31:C31"/>
    <mergeCell ref="B32:C32"/>
    <mergeCell ref="B33:E33"/>
    <mergeCell ref="B34:C34"/>
    <mergeCell ref="B35:C35"/>
    <mergeCell ref="I35:K35"/>
    <mergeCell ref="B36:C36"/>
    <mergeCell ref="C44:E44"/>
    <mergeCell ref="C45:E45"/>
    <mergeCell ref="A46:C46"/>
    <mergeCell ref="A48:C48"/>
    <mergeCell ref="B37:E37"/>
    <mergeCell ref="B38:C38"/>
    <mergeCell ref="A40:E40"/>
    <mergeCell ref="C42:E42"/>
    <mergeCell ref="C43:E43"/>
  </mergeCells>
  <pageMargins left="0.42013888888888901" right="0.22986111111111099" top="0.17013888888888901" bottom="0.22013888888888899" header="0.51180555555555496" footer="0.51180555555555496"/>
  <pageSetup paperSize="9" firstPageNumber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66"/>
  <sheetViews>
    <sheetView zoomScaleNormal="100" workbookViewId="0">
      <selection activeCell="L34" sqref="L34"/>
    </sheetView>
  </sheetViews>
  <sheetFormatPr defaultColWidth="9.140625" defaultRowHeight="12.75"/>
  <cols>
    <col min="1" max="1" width="2.42578125" style="150" customWidth="1"/>
    <col min="2" max="2" width="5.7109375" style="70" customWidth="1"/>
    <col min="3" max="3" width="33.85546875" style="70" customWidth="1"/>
    <col min="4" max="4" width="2" style="150" customWidth="1"/>
    <col min="5" max="5" width="17.42578125" style="70" customWidth="1"/>
    <col min="6" max="6" width="2" style="70" customWidth="1"/>
    <col min="7" max="7" width="17.42578125" style="70" customWidth="1"/>
    <col min="8" max="8" width="2.28515625" style="70" customWidth="1"/>
    <col min="9" max="9" width="17.42578125" style="70" customWidth="1"/>
    <col min="10" max="10" width="2" style="70" customWidth="1"/>
    <col min="11" max="11" width="17.42578125" style="70" customWidth="1"/>
    <col min="12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80"/>
      <c r="M1" s="80"/>
      <c r="N1" s="80"/>
      <c r="O1" s="80"/>
      <c r="P1" s="80"/>
      <c r="Q1" s="80"/>
      <c r="R1" s="80"/>
    </row>
    <row r="2" spans="1:23" ht="14.25">
      <c r="A2" s="151"/>
      <c r="B2" s="81"/>
      <c r="C2" s="81"/>
      <c r="D2" s="151"/>
      <c r="E2" s="81"/>
      <c r="F2" s="81"/>
      <c r="G2" s="81"/>
      <c r="H2" s="81"/>
      <c r="I2" s="81"/>
      <c r="J2" s="79"/>
      <c r="K2" s="79"/>
      <c r="L2" s="80"/>
      <c r="M2" s="80"/>
      <c r="N2" s="80"/>
      <c r="O2" s="80"/>
      <c r="P2" s="80"/>
      <c r="Q2" s="80"/>
      <c r="R2" s="80"/>
    </row>
    <row r="3" spans="1:23" ht="15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80"/>
      <c r="M3" s="80"/>
      <c r="N3" s="80"/>
      <c r="O3" s="80"/>
      <c r="P3" s="80"/>
      <c r="Q3" s="80"/>
      <c r="R3" s="80"/>
    </row>
    <row r="4" spans="1:23">
      <c r="A4" s="152"/>
      <c r="B4" s="82"/>
      <c r="C4" s="82"/>
      <c r="D4" s="152"/>
      <c r="E4" s="82"/>
      <c r="F4" s="82"/>
      <c r="G4" s="82"/>
      <c r="H4" s="82"/>
      <c r="I4" s="82"/>
      <c r="J4" s="83"/>
      <c r="K4" s="82"/>
      <c r="L4" s="84"/>
      <c r="M4" s="84"/>
      <c r="N4" s="84"/>
      <c r="O4" s="84"/>
      <c r="P4" s="84"/>
      <c r="Q4" s="84"/>
      <c r="R4" s="84"/>
    </row>
    <row r="5" spans="1:23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153">
        <f>Регистрация!L3</f>
        <v>44948</v>
      </c>
      <c r="J5" s="82"/>
      <c r="K5" s="154">
        <f>Регистрация!M3</f>
        <v>0</v>
      </c>
      <c r="L5" s="84"/>
      <c r="M5" s="84"/>
      <c r="N5" s="84"/>
      <c r="O5" s="84"/>
      <c r="P5" s="84"/>
      <c r="Q5" s="87"/>
      <c r="R5" s="87"/>
    </row>
    <row r="6" spans="1:23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9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84"/>
      <c r="M7" s="84"/>
      <c r="N7" s="84"/>
      <c r="O7" s="84"/>
      <c r="P7" s="84"/>
      <c r="Q7" s="87"/>
      <c r="R7" s="87"/>
    </row>
    <row r="8" spans="1:23" s="103" customFormat="1" ht="12" customHeight="1">
      <c r="A8" s="157"/>
      <c r="B8" s="509"/>
      <c r="C8" s="509"/>
      <c r="D8" s="100"/>
      <c r="E8" s="148"/>
      <c r="F8" s="93"/>
      <c r="G8" s="93"/>
      <c r="H8" s="93"/>
      <c r="I8" s="100"/>
      <c r="J8" s="100"/>
      <c r="K8" s="100"/>
      <c r="L8" s="100"/>
      <c r="M8" s="93"/>
      <c r="N8" s="93"/>
      <c r="O8" s="93"/>
      <c r="P8" s="95"/>
      <c r="Q8" s="101"/>
      <c r="R8" s="101"/>
      <c r="S8" s="102"/>
    </row>
    <row r="9" spans="1:23" s="106" customFormat="1" ht="12" customHeight="1">
      <c r="A9" s="156">
        <v>1</v>
      </c>
      <c r="B9" s="511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1"/>
      <c r="D9" s="511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1"/>
      <c r="F9" s="93"/>
      <c r="G9" s="93"/>
      <c r="H9" s="93"/>
      <c r="I9" s="90"/>
      <c r="J9" s="93"/>
      <c r="K9" s="93"/>
      <c r="L9" s="90"/>
      <c r="M9" s="93"/>
      <c r="N9" s="93"/>
      <c r="O9" s="93"/>
      <c r="P9" s="95"/>
      <c r="Q9" s="104"/>
      <c r="R9" s="104"/>
      <c r="S9" s="105"/>
    </row>
    <row r="10" spans="1:23" s="97" customFormat="1" ht="7.5" customHeight="1">
      <c r="A10" s="157"/>
      <c r="B10" s="509"/>
      <c r="C10" s="509"/>
      <c r="D10" s="157"/>
      <c r="E10" s="164"/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107"/>
      <c r="Q10" s="90"/>
      <c r="R10" s="90"/>
      <c r="S10" s="96"/>
    </row>
    <row r="11" spans="1:23" s="103" customFormat="1" ht="12" customHeight="1">
      <c r="A11" s="157"/>
      <c r="B11" s="509"/>
      <c r="C11" s="509"/>
      <c r="D11" s="157"/>
      <c r="E11" s="164"/>
      <c r="F11" s="161"/>
      <c r="G11" s="123" t="str">
        <f>IF(F11=0," ",CONCATENATE(VLOOKUP(F11,Регистрация!$B$7:$M$55,3,0)," ",VLOOKUP(F11,Регистрация!$B$7:$M$55,4,0)))</f>
        <v xml:space="preserve"> </v>
      </c>
      <c r="H11" s="93"/>
      <c r="I11" s="93"/>
      <c r="J11" s="93"/>
      <c r="K11" s="93"/>
      <c r="L11" s="93"/>
      <c r="M11" s="93"/>
      <c r="N11" s="93"/>
      <c r="O11" s="90"/>
      <c r="P11" s="93"/>
      <c r="Q11" s="101"/>
      <c r="R11" s="101"/>
      <c r="S11" s="102"/>
    </row>
    <row r="12" spans="1:23" s="97" customFormat="1" ht="12" customHeight="1">
      <c r="A12" s="156">
        <v>5</v>
      </c>
      <c r="B12" s="511" t="str">
        <f>IF(Регистрация!$D$6&lt;A12," ",CONCATENATE(VLOOKUP(A12,Регистрация!$B$7:$M$55,3,0)," ",VLOOKUP(A12,Регистрация!$B$7:$M$55,4,0)," ","(",VLOOKUP(A12,Регистрация!$B$7:$M$55,11,0),")"))</f>
        <v>Соловьев  Федор  (Кожевников М.Н.)</v>
      </c>
      <c r="C12" s="511"/>
      <c r="D12" s="157"/>
      <c r="E12" s="166"/>
      <c r="F12" s="98"/>
      <c r="G12" s="163"/>
      <c r="H12" s="93"/>
      <c r="I12" s="93"/>
      <c r="J12" s="93"/>
      <c r="K12" s="93"/>
      <c r="L12" s="93"/>
      <c r="M12" s="93"/>
      <c r="N12" s="93"/>
      <c r="O12" s="90"/>
      <c r="P12" s="107"/>
      <c r="Q12" s="90"/>
      <c r="R12" s="90"/>
      <c r="S12" s="96"/>
    </row>
    <row r="13" spans="1:23" s="103" customFormat="1" ht="12" customHeight="1">
      <c r="A13" s="157"/>
      <c r="B13" s="509"/>
      <c r="C13" s="509"/>
      <c r="D13" s="156"/>
      <c r="E13" s="123" t="str">
        <f>IF(D13=0," ",CONCATENATE(VLOOKUP(D13,Регистрация!$B$7:$M$55,3,0)," ",VLOOKUP(D13,Регистрация!$B$7:$M$55,4,0)))</f>
        <v xml:space="preserve"> </v>
      </c>
      <c r="F13" s="98"/>
      <c r="G13" s="164"/>
      <c r="H13" s="93"/>
      <c r="I13" s="93"/>
      <c r="J13" s="93"/>
      <c r="K13" s="93"/>
      <c r="L13" s="93"/>
      <c r="M13" s="109"/>
      <c r="N13" s="109"/>
      <c r="O13" s="109"/>
      <c r="P13" s="109"/>
      <c r="Q13" s="101"/>
      <c r="R13" s="101"/>
      <c r="S13" s="102"/>
    </row>
    <row r="14" spans="1:23" s="103" customFormat="1" ht="12" customHeight="1">
      <c r="A14" s="156">
        <v>9</v>
      </c>
      <c r="B14" s="511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1"/>
      <c r="D14" s="157"/>
      <c r="E14" s="167"/>
      <c r="F14" s="98"/>
      <c r="G14" s="164"/>
      <c r="H14" s="93"/>
      <c r="I14" s="110"/>
      <c r="J14" s="110"/>
      <c r="K14" s="110"/>
      <c r="L14" s="110"/>
      <c r="M14" s="93"/>
      <c r="N14" s="93"/>
      <c r="O14" s="93"/>
      <c r="P14" s="111"/>
      <c r="Q14" s="101"/>
      <c r="R14" s="101"/>
      <c r="S14" s="105"/>
      <c r="W14" s="112"/>
    </row>
    <row r="15" spans="1:23" ht="12" customHeight="1">
      <c r="A15" s="165"/>
      <c r="B15" s="509"/>
      <c r="C15" s="509"/>
      <c r="D15" s="165"/>
      <c r="E15" s="167"/>
      <c r="F15" s="98"/>
      <c r="G15" s="164"/>
      <c r="H15" s="161"/>
      <c r="I15" s="123" t="str">
        <f>IF(H15=0," ",CONCATENATE(VLOOKUP(H15,Регистрация!$B$7:$M$55,3,0)," ",VLOOKUP(H15,Регистрация!$B$7:$M$55,4,0)))</f>
        <v xml:space="preserve"> </v>
      </c>
      <c r="J15" s="90"/>
      <c r="K15" s="90"/>
      <c r="L15" s="90"/>
      <c r="M15" s="93"/>
      <c r="N15" s="93"/>
      <c r="O15" s="93"/>
      <c r="P15" s="114"/>
      <c r="Q15" s="115"/>
      <c r="R15" s="116"/>
    </row>
    <row r="16" spans="1:23" ht="7.5" customHeight="1">
      <c r="A16" s="165"/>
      <c r="B16" s="509"/>
      <c r="C16" s="509"/>
      <c r="D16" s="157"/>
      <c r="E16" s="167"/>
      <c r="F16" s="98"/>
      <c r="G16" s="164"/>
      <c r="H16" s="89"/>
      <c r="I16" s="163"/>
      <c r="J16" s="117"/>
      <c r="K16" s="117"/>
      <c r="L16" s="117"/>
      <c r="M16" s="93"/>
      <c r="N16" s="93"/>
      <c r="O16" s="90"/>
      <c r="P16" s="107"/>
      <c r="Q16" s="95"/>
      <c r="R16" s="116"/>
    </row>
    <row r="17" spans="1:19" ht="12" customHeight="1">
      <c r="A17" s="156">
        <v>3</v>
      </c>
      <c r="B17" s="511" t="str">
        <f>IF(Регистрация!$D$6&lt;A17," ",CONCATENATE(VLOOKUP(A17,Регистрация!$B$7:$M$55,3,0)," ",VLOOKUP(A17,Регистрация!$B$7:$M$55,4,0)," ","(",VLOOKUP(A17,Регистрация!$B$7:$M$55,11,0),")"))</f>
        <v>Подольский Михаил (Страхов В.Д.)</v>
      </c>
      <c r="C17" s="511"/>
      <c r="D17" s="511" t="e">
        <f>IF(Регистрация!$D$6&lt;C17," ",CONCATENATE(VLOOKUP(C17,Регистрация!$B$7:$M$55,3,0)," ",VLOOKUP(C17,Регистрация!$B$7:$M$55,4,0)," ","(",VLOOKUP(C17,Регистрация!$B$7:$M$55,11,0),")"))</f>
        <v>#N/A</v>
      </c>
      <c r="E17" s="511"/>
      <c r="F17" s="98"/>
      <c r="G17" s="164"/>
      <c r="H17" s="93"/>
      <c r="I17" s="164"/>
      <c r="J17" s="93"/>
      <c r="K17" s="93"/>
      <c r="L17" s="93"/>
      <c r="M17" s="93"/>
      <c r="N17" s="93"/>
      <c r="O17" s="90"/>
      <c r="P17" s="107"/>
      <c r="Q17" s="95"/>
      <c r="R17" s="119"/>
    </row>
    <row r="18" spans="1:19" ht="7.5" customHeight="1">
      <c r="A18" s="165"/>
      <c r="B18" s="509"/>
      <c r="C18" s="509"/>
      <c r="D18" s="157"/>
      <c r="E18" s="164"/>
      <c r="F18" s="98"/>
      <c r="G18" s="166"/>
      <c r="H18" s="93"/>
      <c r="I18" s="164"/>
      <c r="J18" s="93"/>
      <c r="K18" s="93"/>
      <c r="L18" s="90"/>
      <c r="M18" s="93"/>
      <c r="N18" s="93"/>
      <c r="O18" s="93"/>
      <c r="P18" s="107"/>
      <c r="Q18" s="95"/>
      <c r="R18" s="116"/>
    </row>
    <row r="19" spans="1:19" ht="12" customHeight="1">
      <c r="A19" s="165"/>
      <c r="B19" s="509"/>
      <c r="C19" s="509"/>
      <c r="D19" s="157"/>
      <c r="E19" s="164"/>
      <c r="F19" s="161"/>
      <c r="G19" s="123" t="str">
        <f>IF(F19=0," ",CONCATENATE(VLOOKUP(F19,Регистрация!$B$7:$M$55,3,0)," ",VLOOKUP(F19,Регистрация!$B$7:$M$55,4,0)))</f>
        <v xml:space="preserve"> </v>
      </c>
      <c r="H19" s="93"/>
      <c r="I19" s="164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12" customHeight="1">
      <c r="A20" s="168">
        <v>7</v>
      </c>
      <c r="B20" s="511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1"/>
      <c r="D20" s="157"/>
      <c r="E20" s="166"/>
      <c r="F20" s="90"/>
      <c r="G20" s="167"/>
      <c r="H20" s="93"/>
      <c r="I20" s="164"/>
      <c r="J20" s="124"/>
      <c r="K20" s="124"/>
      <c r="L20" s="124"/>
      <c r="M20" s="93"/>
      <c r="N20" s="93"/>
      <c r="O20" s="90"/>
      <c r="P20" s="107"/>
      <c r="Q20" s="95"/>
      <c r="R20" s="116"/>
      <c r="S20" s="125"/>
    </row>
    <row r="21" spans="1:19" ht="12" customHeight="1">
      <c r="A21" s="165"/>
      <c r="B21" s="509"/>
      <c r="C21" s="509"/>
      <c r="D21" s="156"/>
      <c r="E21" s="123" t="str">
        <f>IF(D21=0," ",CONCATENATE(VLOOKUP(D21,Регистрация!$B$7:$M$55,3,0)," ",VLOOKUP(D21,Регистрация!$B$7:$M$55,4,0)))</f>
        <v xml:space="preserve"> </v>
      </c>
      <c r="F21" s="90"/>
      <c r="G21" s="167"/>
      <c r="H21" s="93"/>
      <c r="I21" s="164"/>
      <c r="J21" s="93"/>
      <c r="K21" s="93"/>
      <c r="L21" s="93"/>
      <c r="M21" s="93"/>
      <c r="N21" s="93"/>
      <c r="O21" s="90"/>
      <c r="P21" s="107"/>
      <c r="Q21" s="95"/>
      <c r="R21" s="116"/>
      <c r="S21" s="125"/>
    </row>
    <row r="22" spans="1:19" ht="12" customHeight="1">
      <c r="A22" s="168">
        <v>11</v>
      </c>
      <c r="B22" s="511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1"/>
      <c r="D22" s="157"/>
      <c r="E22" s="167"/>
      <c r="F22" s="95"/>
      <c r="G22" s="167"/>
      <c r="H22" s="95"/>
      <c r="I22" s="164"/>
      <c r="J22" s="95"/>
      <c r="K22" s="95"/>
      <c r="L22" s="95"/>
      <c r="M22" s="95"/>
      <c r="N22" s="107"/>
      <c r="O22" s="107"/>
      <c r="P22" s="107"/>
      <c r="Q22" s="95"/>
      <c r="R22" s="116"/>
      <c r="S22" s="125"/>
    </row>
    <row r="23" spans="1:19" ht="12" customHeight="1">
      <c r="A23" s="165"/>
      <c r="B23" s="509"/>
      <c r="C23" s="509"/>
      <c r="D23" s="165"/>
      <c r="E23" s="167"/>
      <c r="F23" s="84"/>
      <c r="G23" s="167"/>
      <c r="H23" s="84"/>
      <c r="I23" s="164"/>
      <c r="J23" s="161"/>
      <c r="K23" s="123" t="str">
        <f>IF(J23=0," ",CONCATENATE(VLOOKUP(J23,Регистрация!$B$7:$M$55,3,0)," ",VLOOKUP(J23,Регистрация!$B$7:$M$55,4,0)))</f>
        <v xml:space="preserve"> </v>
      </c>
      <c r="L23" s="84"/>
      <c r="M23" s="84"/>
      <c r="N23" s="84"/>
      <c r="O23" s="84"/>
      <c r="P23" s="84"/>
      <c r="Q23" s="84"/>
      <c r="R23" s="84"/>
      <c r="S23" s="125"/>
    </row>
    <row r="24" spans="1:19" ht="7.5" customHeight="1">
      <c r="A24" s="157"/>
      <c r="B24" s="509"/>
      <c r="C24" s="509"/>
      <c r="D24" s="165"/>
      <c r="E24" s="167"/>
      <c r="F24" s="87"/>
      <c r="G24" s="167"/>
      <c r="H24" s="87"/>
      <c r="I24" s="164"/>
      <c r="J24" s="84"/>
      <c r="K24" s="84"/>
      <c r="L24" s="84"/>
      <c r="M24" s="84"/>
      <c r="N24" s="84"/>
      <c r="O24" s="84"/>
      <c r="P24" s="84"/>
      <c r="Q24" s="84"/>
      <c r="R24" s="84"/>
      <c r="S24" s="125"/>
    </row>
    <row r="25" spans="1:19" ht="12" customHeight="1">
      <c r="A25" s="156">
        <v>2</v>
      </c>
      <c r="B25" s="511" t="str">
        <f>IF(Регистрация!$D$6&lt;A25," ",CONCATENATE(VLOOKUP(A25,Регистрация!$B$7:$M$55,3,0)," ",VLOOKUP(A25,Регистрация!$B$7:$M$55,4,0)," ","(",VLOOKUP(A25,Регистрация!$B$7:$M$55,11,0),")"))</f>
        <v>Колтырин Игорь (Хайдуков А.В)</v>
      </c>
      <c r="C25" s="511"/>
      <c r="D25" s="511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1"/>
      <c r="F25" s="87"/>
      <c r="G25" s="167"/>
      <c r="H25" s="87"/>
      <c r="I25" s="164"/>
      <c r="J25" s="84"/>
      <c r="K25" s="84"/>
      <c r="L25" s="84"/>
      <c r="M25" s="84"/>
      <c r="N25" s="84"/>
      <c r="O25" s="84"/>
      <c r="P25" s="84"/>
      <c r="Q25" s="84"/>
      <c r="R25" s="84"/>
      <c r="S25" s="125"/>
    </row>
    <row r="26" spans="1:19" ht="7.5" customHeight="1">
      <c r="A26" s="157"/>
      <c r="B26" s="509"/>
      <c r="C26" s="509"/>
      <c r="D26" s="165"/>
      <c r="E26" s="164"/>
      <c r="F26" s="87"/>
      <c r="G26" s="167"/>
      <c r="H26" s="87"/>
      <c r="I26" s="164"/>
      <c r="J26" s="84"/>
      <c r="K26" s="84"/>
      <c r="L26" s="84"/>
      <c r="M26" s="84"/>
      <c r="N26" s="84"/>
      <c r="O26" s="84"/>
      <c r="P26" s="84"/>
      <c r="Q26" s="84"/>
      <c r="R26" s="84"/>
      <c r="S26" s="125"/>
    </row>
    <row r="27" spans="1:19" ht="12" customHeight="1">
      <c r="A27" s="157"/>
      <c r="B27" s="509"/>
      <c r="C27" s="509"/>
      <c r="D27" s="165"/>
      <c r="E27" s="164"/>
      <c r="F27" s="161"/>
      <c r="G27" s="123" t="str">
        <f>IF(F27=0," ",CONCATENATE(VLOOKUP(F27,Регистрация!$B$7:$M$55,3,0)," ",VLOOKUP(F27,Регистрация!$B$7:$M$55,4,0)))</f>
        <v xml:space="preserve"> </v>
      </c>
      <c r="H27" s="87"/>
      <c r="I27" s="164"/>
      <c r="J27" s="84"/>
      <c r="K27" s="84"/>
      <c r="L27" s="84"/>
      <c r="M27" s="84"/>
      <c r="N27" s="84"/>
      <c r="O27" s="84"/>
      <c r="P27" s="84"/>
      <c r="Q27" s="84"/>
      <c r="R27" s="84"/>
      <c r="S27" s="125"/>
    </row>
    <row r="28" spans="1:19" ht="12" customHeight="1">
      <c r="A28" s="156">
        <v>6</v>
      </c>
      <c r="B28" s="511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1"/>
      <c r="D28" s="165"/>
      <c r="E28" s="166"/>
      <c r="F28" s="87"/>
      <c r="G28" s="163"/>
      <c r="H28" s="87"/>
      <c r="I28" s="164"/>
      <c r="J28" s="84"/>
      <c r="K28" s="84"/>
      <c r="L28" s="84"/>
      <c r="M28" s="84"/>
      <c r="N28" s="84"/>
      <c r="O28" s="84"/>
      <c r="P28" s="84"/>
      <c r="Q28" s="84"/>
      <c r="R28" s="84"/>
      <c r="S28" s="125"/>
    </row>
    <row r="29" spans="1:19" ht="12" customHeight="1">
      <c r="A29" s="157"/>
      <c r="B29" s="509"/>
      <c r="C29" s="509"/>
      <c r="D29" s="168"/>
      <c r="E29" s="123" t="str">
        <f>IF(D29=0," ",CONCATENATE(VLOOKUP(D29,Регистрация!$B$7:$M$55,3,0)," ",VLOOKUP(D29,Регистрация!$B$7:$M$55,4,0)))</f>
        <v xml:space="preserve"> </v>
      </c>
      <c r="F29" s="87"/>
      <c r="G29" s="164"/>
      <c r="H29" s="87"/>
      <c r="I29" s="164"/>
      <c r="J29" s="84"/>
      <c r="K29" s="84"/>
      <c r="L29" s="84"/>
      <c r="M29" s="84"/>
      <c r="N29" s="84"/>
      <c r="O29" s="84"/>
      <c r="P29" s="84"/>
      <c r="Q29" s="84"/>
      <c r="R29" s="84"/>
      <c r="S29" s="125"/>
    </row>
    <row r="30" spans="1:19" ht="12" customHeight="1">
      <c r="A30" s="156">
        <v>10</v>
      </c>
      <c r="B30" s="511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1"/>
      <c r="D30" s="165"/>
      <c r="E30" s="167"/>
      <c r="F30" s="87"/>
      <c r="G30" s="164"/>
      <c r="H30" s="87"/>
      <c r="I30" s="166"/>
      <c r="J30" s="84"/>
      <c r="K30" s="84"/>
      <c r="L30" s="84"/>
      <c r="M30" s="84"/>
      <c r="N30" s="84"/>
      <c r="O30" s="84"/>
      <c r="P30" s="84"/>
      <c r="Q30" s="84"/>
      <c r="R30" s="84"/>
      <c r="S30" s="125"/>
    </row>
    <row r="31" spans="1:19" ht="12" customHeight="1">
      <c r="A31" s="165"/>
      <c r="B31" s="509"/>
      <c r="C31" s="509"/>
      <c r="D31" s="165"/>
      <c r="E31" s="167"/>
      <c r="F31" s="87"/>
      <c r="G31" s="164"/>
      <c r="H31" s="161"/>
      <c r="I31" s="123" t="str">
        <f>IF(H31=0," ",CONCATENATE(VLOOKUP(H31,Регистрация!$B$7:$M$55,3,0)," ",VLOOKUP(H31,Регистрация!$B$7:$M$55,4,0)))</f>
        <v xml:space="preserve"> </v>
      </c>
      <c r="J31" s="84"/>
      <c r="K31" s="84"/>
      <c r="L31" s="84"/>
      <c r="M31" s="84"/>
      <c r="N31" s="84"/>
      <c r="O31" s="84"/>
      <c r="P31" s="84"/>
      <c r="Q31" s="84"/>
      <c r="R31" s="84"/>
      <c r="S31" s="125"/>
    </row>
    <row r="32" spans="1:19" ht="7.5" customHeight="1">
      <c r="A32" s="165"/>
      <c r="B32" s="509"/>
      <c r="C32" s="509"/>
      <c r="D32" s="165"/>
      <c r="E32" s="167"/>
      <c r="F32" s="87"/>
      <c r="G32" s="164"/>
      <c r="H32" s="87"/>
      <c r="I32" s="87"/>
      <c r="J32" s="84"/>
      <c r="K32" s="84"/>
      <c r="L32" s="84"/>
      <c r="M32" s="84"/>
      <c r="N32" s="84"/>
      <c r="O32" s="84"/>
      <c r="P32" s="84"/>
      <c r="Q32" s="84"/>
      <c r="R32" s="84"/>
      <c r="S32" s="125"/>
    </row>
    <row r="33" spans="1:19" ht="12" customHeight="1">
      <c r="A33" s="156">
        <v>4</v>
      </c>
      <c r="B33" s="511" t="str">
        <f>IF(Регистрация!$D$6&lt;A33," ",CONCATENATE(VLOOKUP(A33,Регистрация!$B$7:$M$55,3,0)," ",VLOOKUP(A33,Регистрация!$B$7:$M$55,4,0)," ","(",VLOOKUP(A33,Регистрация!$B$7:$M$55,11,0),")"))</f>
        <v>Найфонов Тимур (Попкова А.В., Высоколов Е.А.)</v>
      </c>
      <c r="C33" s="511"/>
      <c r="D33" s="511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1"/>
      <c r="F33" s="87"/>
      <c r="G33" s="164"/>
      <c r="H33" s="87"/>
      <c r="I33" s="87"/>
      <c r="J33" s="84"/>
      <c r="K33" s="84"/>
      <c r="L33" s="84"/>
      <c r="M33" s="84"/>
      <c r="N33" s="84"/>
      <c r="O33" s="84"/>
      <c r="P33" s="84"/>
      <c r="Q33" s="84"/>
      <c r="R33" s="84"/>
      <c r="S33" s="125"/>
    </row>
    <row r="34" spans="1:19" ht="7.5" customHeight="1">
      <c r="A34" s="165"/>
      <c r="B34" s="509"/>
      <c r="C34" s="509"/>
      <c r="D34" s="165"/>
      <c r="E34" s="164"/>
      <c r="F34" s="87"/>
      <c r="G34" s="166"/>
      <c r="H34" s="87"/>
      <c r="I34" s="87"/>
      <c r="J34" s="84"/>
      <c r="K34" s="84"/>
      <c r="L34" s="84"/>
      <c r="M34" s="84"/>
      <c r="N34" s="84"/>
      <c r="O34" s="84"/>
      <c r="P34" s="84"/>
      <c r="Q34" s="84"/>
      <c r="R34" s="84"/>
      <c r="S34" s="125"/>
    </row>
    <row r="35" spans="1:19" ht="12" customHeight="1">
      <c r="A35" s="165"/>
      <c r="B35" s="509"/>
      <c r="C35" s="509"/>
      <c r="D35" s="165"/>
      <c r="E35" s="164"/>
      <c r="F35" s="161"/>
      <c r="G35" s="123" t="str">
        <f>IF(F35=0," ",CONCATENATE(VLOOKUP(F35,Регистрация!$B$7:$M$55,3,0)," ",VLOOKUP(F35,Регистрация!$B$7:$M$55,4,0)))</f>
        <v xml:space="preserve"> </v>
      </c>
      <c r="H35" s="87"/>
      <c r="I35" s="510" t="s">
        <v>23</v>
      </c>
      <c r="J35" s="510"/>
      <c r="K35" s="510"/>
      <c r="L35" s="84"/>
      <c r="M35" s="84"/>
      <c r="N35" s="84"/>
      <c r="O35" s="84"/>
      <c r="P35" s="84"/>
      <c r="Q35" s="84"/>
      <c r="R35" s="84"/>
      <c r="S35" s="125"/>
    </row>
    <row r="36" spans="1:19" ht="12" customHeight="1">
      <c r="A36" s="168">
        <v>8</v>
      </c>
      <c r="B36" s="511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1"/>
      <c r="D36" s="165"/>
      <c r="E36" s="166"/>
      <c r="F36" s="87"/>
      <c r="G36" s="87"/>
      <c r="H36" s="87"/>
      <c r="I36" s="87"/>
      <c r="J36" s="84"/>
      <c r="K36" s="84"/>
      <c r="L36" s="84"/>
      <c r="M36" s="84"/>
      <c r="N36" s="84"/>
      <c r="O36" s="84"/>
      <c r="P36" s="84"/>
      <c r="Q36" s="84"/>
      <c r="R36" s="84"/>
      <c r="S36" s="125"/>
    </row>
    <row r="37" spans="1:19" ht="12" customHeight="1">
      <c r="A37" s="165"/>
      <c r="B37" s="509"/>
      <c r="C37" s="509"/>
      <c r="D37" s="168"/>
      <c r="E37" s="123" t="str">
        <f>IF(D37=0," ",CONCATENATE(VLOOKUP(D37,Регистрация!$B$7:$M$55,3,0)," ",VLOOKUP(D37,Регистрация!$B$7:$M$55,4,0)))</f>
        <v xml:space="preserve"> </v>
      </c>
      <c r="F37" s="87"/>
      <c r="G37" s="87"/>
      <c r="H37" s="169">
        <f>IF(H15=F11,F19,F11)</f>
        <v>0</v>
      </c>
      <c r="I37" s="123" t="str">
        <f>IF(H37=0," ",CONCATENATE(VLOOKUP(H37,Регистрация!$B$7:$M$55,3,0)," ",VLOOKUP(H37,Регистрация!$B$7:$M$55,4,0)))</f>
        <v xml:space="preserve"> </v>
      </c>
      <c r="J37" s="93"/>
      <c r="K37" s="93"/>
      <c r="L37" s="84"/>
      <c r="M37" s="84"/>
      <c r="N37" s="84"/>
      <c r="O37" s="84"/>
      <c r="P37" s="84"/>
      <c r="Q37" s="84"/>
      <c r="R37" s="84"/>
      <c r="S37" s="125"/>
    </row>
    <row r="38" spans="1:19" ht="12" customHeight="1">
      <c r="A38" s="168">
        <v>12</v>
      </c>
      <c r="B38" s="511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1"/>
      <c r="D38" s="170"/>
      <c r="E38" s="204"/>
      <c r="F38" s="107"/>
      <c r="G38" s="107"/>
      <c r="H38" s="98"/>
      <c r="I38" s="160"/>
      <c r="J38" s="161"/>
      <c r="K38" s="123" t="str">
        <f>IF(J38=0," ",CONCATENATE(VLOOKUP(J38,Регистрация!$B$7:$M$55,3,0)," ",VLOOKUP(J38,Регистрация!$B$7:$M$55,4,0)))</f>
        <v xml:space="preserve"> </v>
      </c>
      <c r="L38" s="127"/>
      <c r="M38" s="107"/>
      <c r="N38" s="107"/>
      <c r="O38" s="107"/>
      <c r="P38" s="107"/>
      <c r="Q38" s="95"/>
      <c r="R38" s="119"/>
      <c r="S38" s="125"/>
    </row>
    <row r="39" spans="1:19" ht="12" customHeight="1">
      <c r="A39" s="171"/>
      <c r="B39" s="89"/>
      <c r="C39" s="35"/>
      <c r="D39" s="172"/>
      <c r="E39" s="84"/>
      <c r="F39" s="89"/>
      <c r="G39" s="89"/>
      <c r="H39" s="169">
        <f>IF(H31=F27,F35,F27)</f>
        <v>0</v>
      </c>
      <c r="I39" s="123" t="str">
        <f>IF(H39=0," ",CONCATENATE(VLOOKUP(H39,Регистрация!$B$7:$M$55,3,0)," ",VLOOKUP(H39,Регистрация!$B$7:$M$55,4,0)))</f>
        <v xml:space="preserve"> </v>
      </c>
      <c r="J39" s="93"/>
      <c r="K39" s="90"/>
      <c r="L39" s="87"/>
      <c r="M39" s="87"/>
      <c r="N39" s="87"/>
      <c r="O39" s="87"/>
      <c r="P39" s="87"/>
      <c r="Q39" s="116"/>
      <c r="R39" s="116"/>
      <c r="S39" s="125"/>
    </row>
    <row r="40" spans="1:19" ht="12" customHeight="1">
      <c r="A40" s="495" t="s">
        <v>19</v>
      </c>
      <c r="B40" s="495"/>
      <c r="C40" s="495"/>
      <c r="D40" s="495"/>
      <c r="E40" s="495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125"/>
    </row>
    <row r="41" spans="1:19" ht="12" customHeight="1">
      <c r="A41" s="126"/>
      <c r="B41" s="173" t="s">
        <v>20</v>
      </c>
      <c r="C41" s="174" t="s">
        <v>21</v>
      </c>
      <c r="D41" s="175"/>
      <c r="E41" s="176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125"/>
    </row>
    <row r="42" spans="1:19" ht="13.5" customHeight="1">
      <c r="A42" s="177">
        <f>J23</f>
        <v>0</v>
      </c>
      <c r="B42" s="178">
        <v>1</v>
      </c>
      <c r="C42" s="508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08"/>
      <c r="E42" s="508"/>
      <c r="F42" s="98"/>
      <c r="G42" s="42"/>
      <c r="H42" s="93"/>
      <c r="I42" s="90"/>
      <c r="J42" s="89"/>
      <c r="K42" s="89"/>
      <c r="L42" s="89"/>
      <c r="M42" s="89"/>
      <c r="N42" s="89"/>
      <c r="O42" s="89"/>
      <c r="P42" s="89"/>
      <c r="Q42" s="89"/>
      <c r="R42" s="89"/>
      <c r="S42" s="125"/>
    </row>
    <row r="43" spans="1:19" ht="13.5" customHeight="1">
      <c r="A43" s="177">
        <f>IF(J23=H15,H31,H15)</f>
        <v>0</v>
      </c>
      <c r="B43" s="178">
        <v>2</v>
      </c>
      <c r="C43" s="508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08"/>
      <c r="E43" s="508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125"/>
    </row>
    <row r="44" spans="1:19" ht="13.5" customHeight="1">
      <c r="A44" s="177">
        <f>J38</f>
        <v>0</v>
      </c>
      <c r="B44" s="178">
        <v>3</v>
      </c>
      <c r="C44" s="508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08"/>
      <c r="E44" s="508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125"/>
    </row>
    <row r="45" spans="1:19" ht="13.5" customHeight="1">
      <c r="A45" s="177">
        <f>IF(J38=H37,H39,H37)</f>
        <v>0</v>
      </c>
      <c r="B45" s="178">
        <v>4</v>
      </c>
      <c r="C45" s="508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08"/>
      <c r="E45" s="508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125"/>
    </row>
    <row r="46" spans="1:19" s="135" customFormat="1" ht="24.75" customHeight="1">
      <c r="A46" s="490" t="s">
        <v>16</v>
      </c>
      <c r="B46" s="490"/>
      <c r="C46" s="490"/>
      <c r="D46" s="171"/>
      <c r="E46" s="33"/>
      <c r="F46" s="133"/>
      <c r="G46" s="133"/>
      <c r="H46" s="133"/>
      <c r="I46" s="33"/>
      <c r="J46" s="134" t="str">
        <f>Регистрация!L56</f>
        <v>Чириков Д.Ю.</v>
      </c>
      <c r="K46" s="33"/>
      <c r="L46" s="33"/>
      <c r="M46" s="33"/>
      <c r="N46" s="33"/>
      <c r="O46" s="33"/>
      <c r="P46" s="33"/>
      <c r="Q46" s="33"/>
      <c r="R46" s="33"/>
    </row>
    <row r="47" spans="1:19" s="135" customFormat="1">
      <c r="A47" s="171"/>
      <c r="B47" s="33"/>
      <c r="C47" s="33"/>
      <c r="D47" s="171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9" s="135" customFormat="1">
      <c r="A48" s="490" t="s">
        <v>17</v>
      </c>
      <c r="B48" s="490"/>
      <c r="C48" s="490"/>
      <c r="D48" s="171"/>
      <c r="E48" s="33"/>
      <c r="F48" s="133"/>
      <c r="G48" s="133"/>
      <c r="H48" s="133"/>
      <c r="I48" s="33"/>
      <c r="J48" s="134" t="str">
        <f>Регистрация!L58</f>
        <v>Неряхина П.А.</v>
      </c>
      <c r="K48" s="33"/>
      <c r="L48" s="33"/>
      <c r="M48" s="33"/>
      <c r="N48" s="33"/>
      <c r="O48" s="33"/>
      <c r="P48" s="33"/>
      <c r="Q48" s="33"/>
      <c r="R48" s="33"/>
    </row>
    <row r="50" s="70" customFormat="1"/>
    <row r="51" s="70" customFormat="1"/>
    <row r="52" s="70" customFormat="1"/>
    <row r="53" s="70" customFormat="1"/>
    <row r="54" s="70" customFormat="1"/>
    <row r="55" s="70" customFormat="1"/>
    <row r="56" s="70" customFormat="1"/>
    <row r="57" s="70" customFormat="1"/>
    <row r="58" s="70" customFormat="1"/>
    <row r="59" s="70" customFormat="1"/>
    <row r="60" s="70" customFormat="1"/>
    <row r="61" s="70" customFormat="1"/>
    <row r="62" s="70" customFormat="1"/>
    <row r="63" s="70" customFormat="1"/>
    <row r="64" s="70" customFormat="1"/>
    <row r="65" s="70" customFormat="1"/>
    <row r="66" s="70" customFormat="1"/>
  </sheetData>
  <mergeCells count="44">
    <mergeCell ref="A1:K1"/>
    <mergeCell ref="A3:K3"/>
    <mergeCell ref="A5:C5"/>
    <mergeCell ref="D5:G5"/>
    <mergeCell ref="A7:K7"/>
    <mergeCell ref="B8:C8"/>
    <mergeCell ref="B9:E9"/>
    <mergeCell ref="B10:C10"/>
    <mergeCell ref="B11:C11"/>
    <mergeCell ref="B12:C12"/>
    <mergeCell ref="B13:C13"/>
    <mergeCell ref="B14:C14"/>
    <mergeCell ref="B15:C15"/>
    <mergeCell ref="B16:C16"/>
    <mergeCell ref="B17:E17"/>
    <mergeCell ref="B18:C18"/>
    <mergeCell ref="B19:C19"/>
    <mergeCell ref="B20:C20"/>
    <mergeCell ref="B21:C21"/>
    <mergeCell ref="B22:C22"/>
    <mergeCell ref="B23:C23"/>
    <mergeCell ref="B24:C24"/>
    <mergeCell ref="B25:E25"/>
    <mergeCell ref="B26:C26"/>
    <mergeCell ref="B27:C27"/>
    <mergeCell ref="B28:C28"/>
    <mergeCell ref="B29:C29"/>
    <mergeCell ref="B30:C30"/>
    <mergeCell ref="B31:C31"/>
    <mergeCell ref="B32:C32"/>
    <mergeCell ref="B33:E33"/>
    <mergeCell ref="B34:C34"/>
    <mergeCell ref="B35:C35"/>
    <mergeCell ref="I35:K35"/>
    <mergeCell ref="B36:C36"/>
    <mergeCell ref="C44:E44"/>
    <mergeCell ref="C45:E45"/>
    <mergeCell ref="A46:C46"/>
    <mergeCell ref="A48:C48"/>
    <mergeCell ref="B37:C37"/>
    <mergeCell ref="B38:C38"/>
    <mergeCell ref="A40:E40"/>
    <mergeCell ref="C42:E42"/>
    <mergeCell ref="C43:E43"/>
  </mergeCells>
  <pageMargins left="0.50972222222222197" right="0.22013888888888899" top="0.140277777777778" bottom="0.24027777777777801" header="0.51180555555555496" footer="0.51180555555555496"/>
  <pageSetup paperSize="9" firstPageNumber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66"/>
  <sheetViews>
    <sheetView zoomScaleNormal="100" workbookViewId="0">
      <selection activeCell="O23" sqref="O23"/>
    </sheetView>
  </sheetViews>
  <sheetFormatPr defaultColWidth="9.140625" defaultRowHeight="12.75"/>
  <cols>
    <col min="1" max="1" width="2.42578125" style="150" customWidth="1"/>
    <col min="2" max="2" width="5.7109375" style="70" customWidth="1"/>
    <col min="3" max="3" width="33.85546875" style="70" customWidth="1"/>
    <col min="4" max="4" width="2" style="150" customWidth="1"/>
    <col min="5" max="5" width="17.42578125" style="70" customWidth="1"/>
    <col min="6" max="6" width="2" style="70" customWidth="1"/>
    <col min="7" max="7" width="17.42578125" style="70" customWidth="1"/>
    <col min="8" max="8" width="2" style="70" customWidth="1"/>
    <col min="9" max="9" width="17.42578125" style="70" customWidth="1"/>
    <col min="10" max="10" width="2" style="70" customWidth="1"/>
    <col min="11" max="11" width="17.42578125" style="70" customWidth="1"/>
    <col min="12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80"/>
      <c r="M1" s="80"/>
      <c r="N1" s="80"/>
      <c r="O1" s="80"/>
      <c r="P1" s="80"/>
      <c r="Q1" s="80"/>
      <c r="R1" s="80"/>
    </row>
    <row r="2" spans="1:23" ht="3.75" customHeight="1">
      <c r="A2" s="151"/>
      <c r="B2" s="81"/>
      <c r="C2" s="81"/>
      <c r="D2" s="151"/>
      <c r="E2" s="81"/>
      <c r="F2" s="81"/>
      <c r="G2" s="81"/>
      <c r="H2" s="81"/>
      <c r="I2" s="81"/>
      <c r="J2" s="79"/>
      <c r="K2" s="79"/>
      <c r="L2" s="80"/>
      <c r="M2" s="80"/>
      <c r="N2" s="80"/>
      <c r="O2" s="80"/>
      <c r="P2" s="80"/>
      <c r="Q2" s="80"/>
      <c r="R2" s="80"/>
    </row>
    <row r="3" spans="1:23" ht="15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80"/>
      <c r="M3" s="80"/>
      <c r="N3" s="80"/>
      <c r="O3" s="80"/>
      <c r="P3" s="80"/>
      <c r="Q3" s="80"/>
      <c r="R3" s="80"/>
    </row>
    <row r="4" spans="1:23" ht="3.75" customHeight="1">
      <c r="A4" s="152"/>
      <c r="B4" s="82"/>
      <c r="C4" s="82"/>
      <c r="D4" s="152"/>
      <c r="E4" s="82"/>
      <c r="F4" s="82"/>
      <c r="G4" s="82"/>
      <c r="H4" s="82"/>
      <c r="I4" s="82"/>
      <c r="J4" s="83"/>
      <c r="K4" s="82"/>
      <c r="L4" s="84"/>
      <c r="M4" s="84"/>
      <c r="N4" s="84"/>
      <c r="O4" s="84"/>
      <c r="P4" s="84"/>
      <c r="Q4" s="84"/>
      <c r="R4" s="84"/>
    </row>
    <row r="5" spans="1:23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153">
        <f>Регистрация!L3</f>
        <v>44948</v>
      </c>
      <c r="J5" s="82"/>
      <c r="K5" s="154">
        <f>Регистрация!M3</f>
        <v>0</v>
      </c>
      <c r="L5" s="84"/>
      <c r="M5" s="84"/>
      <c r="N5" s="84"/>
      <c r="O5" s="84"/>
      <c r="P5" s="84"/>
      <c r="Q5" s="87"/>
      <c r="R5" s="87"/>
    </row>
    <row r="6" spans="1:23" ht="3.75" customHeight="1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9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84"/>
      <c r="M7" s="84"/>
      <c r="N7" s="84"/>
      <c r="O7" s="84"/>
      <c r="P7" s="84"/>
      <c r="Q7" s="87"/>
      <c r="R7" s="87"/>
    </row>
    <row r="8" spans="1:23" s="103" customFormat="1" ht="3.75" customHeight="1">
      <c r="A8" s="157"/>
      <c r="B8" s="509"/>
      <c r="C8" s="509"/>
      <c r="D8" s="100"/>
      <c r="E8" s="148"/>
      <c r="F8" s="93"/>
      <c r="G8" s="93"/>
      <c r="H8" s="93"/>
      <c r="I8" s="100"/>
      <c r="J8" s="100"/>
      <c r="K8" s="100"/>
      <c r="L8" s="100"/>
      <c r="M8" s="93"/>
      <c r="N8" s="93"/>
      <c r="O8" s="93"/>
      <c r="P8" s="95"/>
      <c r="Q8" s="101"/>
      <c r="R8" s="101"/>
      <c r="S8" s="102"/>
    </row>
    <row r="9" spans="1:23" s="106" customFormat="1" ht="12" customHeight="1">
      <c r="A9" s="156">
        <v>1</v>
      </c>
      <c r="B9" s="511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1"/>
      <c r="D9" s="511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1"/>
      <c r="F9" s="93"/>
      <c r="G9" s="93"/>
      <c r="H9" s="93"/>
      <c r="I9" s="90"/>
      <c r="J9" s="93"/>
      <c r="K9" s="93"/>
      <c r="L9" s="90"/>
      <c r="M9" s="93"/>
      <c r="N9" s="93"/>
      <c r="O9" s="93"/>
      <c r="P9" s="95"/>
      <c r="Q9" s="104"/>
      <c r="R9" s="104"/>
      <c r="S9" s="105"/>
    </row>
    <row r="10" spans="1:23" s="97" customFormat="1" ht="5.25" customHeight="1">
      <c r="A10" s="157"/>
      <c r="B10" s="509"/>
      <c r="C10" s="509"/>
      <c r="D10" s="157"/>
      <c r="E10" s="164"/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107"/>
      <c r="Q10" s="90"/>
      <c r="R10" s="90"/>
      <c r="S10" s="96"/>
    </row>
    <row r="11" spans="1:23" s="103" customFormat="1" ht="12" customHeight="1">
      <c r="A11" s="157"/>
      <c r="B11" s="509"/>
      <c r="C11" s="509"/>
      <c r="D11" s="157"/>
      <c r="E11" s="164"/>
      <c r="F11" s="161"/>
      <c r="G11" s="123" t="str">
        <f>IF(F11=0," ",CONCATENATE(VLOOKUP(F11,Регистрация!$B$7:$M$55,3,0)," ",VLOOKUP(F11,Регистрация!$B$7:$M$55,4,0)))</f>
        <v xml:space="preserve"> </v>
      </c>
      <c r="H11" s="93"/>
      <c r="I11" s="93"/>
      <c r="J11" s="93"/>
      <c r="K11" s="93"/>
      <c r="L11" s="93"/>
      <c r="M11" s="93"/>
      <c r="N11" s="93"/>
      <c r="O11" s="90"/>
      <c r="P11" s="93"/>
      <c r="Q11" s="101"/>
      <c r="R11" s="101"/>
      <c r="S11" s="102"/>
    </row>
    <row r="12" spans="1:23" s="97" customFormat="1" ht="12" customHeight="1">
      <c r="A12" s="156">
        <v>5</v>
      </c>
      <c r="B12" s="511" t="str">
        <f>IF(Регистрация!$D$6&lt;A12," ",CONCATENATE(VLOOKUP(A12,Регистрация!$B$7:$M$55,3,0)," ",VLOOKUP(A12,Регистрация!$B$7:$M$55,4,0)," ","(",VLOOKUP(A12,Регистрация!$B$7:$M$55,11,0),")"))</f>
        <v>Соловьев  Федор  (Кожевников М.Н.)</v>
      </c>
      <c r="C12" s="511"/>
      <c r="D12" s="157"/>
      <c r="E12" s="166"/>
      <c r="F12" s="98"/>
      <c r="G12" s="163"/>
      <c r="H12" s="93"/>
      <c r="I12" s="93"/>
      <c r="J12" s="93"/>
      <c r="K12" s="93"/>
      <c r="L12" s="93"/>
      <c r="M12" s="93"/>
      <c r="N12" s="93"/>
      <c r="O12" s="90"/>
      <c r="P12" s="107"/>
      <c r="Q12" s="90"/>
      <c r="R12" s="90"/>
      <c r="S12" s="96"/>
    </row>
    <row r="13" spans="1:23" s="103" customFormat="1" ht="12" customHeight="1">
      <c r="A13" s="157"/>
      <c r="B13" s="509"/>
      <c r="C13" s="509"/>
      <c r="D13" s="156"/>
      <c r="E13" s="123" t="str">
        <f>IF(D13=0," ",CONCATENATE(VLOOKUP(D13,Регистрация!$B$7:$M$55,3,0)," ",VLOOKUP(D13,Регистрация!$B$7:$M$55,4,0)))</f>
        <v xml:space="preserve"> </v>
      </c>
      <c r="F13" s="98"/>
      <c r="G13" s="164"/>
      <c r="H13" s="93"/>
      <c r="I13" s="93"/>
      <c r="J13" s="93"/>
      <c r="K13" s="93"/>
      <c r="L13" s="93"/>
      <c r="M13" s="109"/>
      <c r="N13" s="109"/>
      <c r="O13" s="109"/>
      <c r="P13" s="109"/>
      <c r="Q13" s="101"/>
      <c r="R13" s="101"/>
      <c r="S13" s="102"/>
    </row>
    <row r="14" spans="1:23" s="103" customFormat="1" ht="12" customHeight="1">
      <c r="A14" s="156">
        <v>9</v>
      </c>
      <c r="B14" s="511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1"/>
      <c r="D14" s="157"/>
      <c r="E14" s="167"/>
      <c r="F14" s="98"/>
      <c r="G14" s="164"/>
      <c r="H14" s="93"/>
      <c r="I14" s="110"/>
      <c r="J14" s="110"/>
      <c r="K14" s="110"/>
      <c r="L14" s="110"/>
      <c r="M14" s="93"/>
      <c r="N14" s="93"/>
      <c r="O14" s="93"/>
      <c r="P14" s="111"/>
      <c r="Q14" s="101"/>
      <c r="R14" s="101"/>
      <c r="S14" s="105"/>
      <c r="W14" s="112"/>
    </row>
    <row r="15" spans="1:23" ht="12" customHeight="1">
      <c r="A15" s="165"/>
      <c r="B15" s="509"/>
      <c r="C15" s="509"/>
      <c r="D15" s="165"/>
      <c r="E15" s="167"/>
      <c r="F15" s="98"/>
      <c r="G15" s="164"/>
      <c r="H15" s="161"/>
      <c r="I15" s="123" t="str">
        <f>IF(H15=0," ",CONCATENATE(VLOOKUP(H15,Регистрация!$B$7:$M$55,3,0)," ",VLOOKUP(H15,Регистрация!$B$7:$M$55,4,0)))</f>
        <v xml:space="preserve"> </v>
      </c>
      <c r="J15" s="90"/>
      <c r="K15" s="90"/>
      <c r="L15" s="90"/>
      <c r="M15" s="93"/>
      <c r="N15" s="93"/>
      <c r="O15" s="93"/>
      <c r="P15" s="114"/>
      <c r="Q15" s="115"/>
      <c r="R15" s="116"/>
    </row>
    <row r="16" spans="1:23" ht="12" customHeight="1">
      <c r="A16" s="168">
        <v>3</v>
      </c>
      <c r="B16" s="511" t="str">
        <f>IF(Регистрация!$D$6&lt;A16," ",CONCATENATE(VLOOKUP(A16,Регистрация!$B$7:$M$55,3,0)," ",VLOOKUP(A16,Регистрация!$B$7:$M$55,4,0)," ","(",VLOOKUP(A16,Регистрация!$B$7:$M$55,11,0),")"))</f>
        <v>Подольский Михаил (Страхов В.Д.)</v>
      </c>
      <c r="C16" s="511"/>
      <c r="D16" s="157"/>
      <c r="E16" s="167"/>
      <c r="F16" s="98"/>
      <c r="G16" s="164"/>
      <c r="H16" s="89"/>
      <c r="I16" s="163"/>
      <c r="J16" s="117"/>
      <c r="K16" s="117"/>
      <c r="L16" s="117"/>
      <c r="M16" s="93"/>
      <c r="N16" s="93"/>
      <c r="O16" s="90"/>
      <c r="P16" s="107"/>
      <c r="Q16" s="95"/>
      <c r="R16" s="116"/>
    </row>
    <row r="17" spans="1:19" ht="12" customHeight="1">
      <c r="A17" s="157"/>
      <c r="B17" s="509"/>
      <c r="C17" s="509"/>
      <c r="D17" s="156"/>
      <c r="E17" s="123" t="str">
        <f>IF(D17=0," ",CONCATENATE(VLOOKUP(D17,Регистрация!$B$7:$M$55,3,0)," ",VLOOKUP(D17,Регистрация!$B$7:$M$55,4,0)))</f>
        <v xml:space="preserve"> </v>
      </c>
      <c r="F17" s="98"/>
      <c r="G17" s="164"/>
      <c r="H17" s="93"/>
      <c r="I17" s="164"/>
      <c r="J17" s="93"/>
      <c r="K17" s="93"/>
      <c r="L17" s="93"/>
      <c r="M17" s="93"/>
      <c r="N17" s="93"/>
      <c r="O17" s="90"/>
      <c r="P17" s="107"/>
      <c r="Q17" s="95"/>
      <c r="R17" s="119"/>
    </row>
    <row r="18" spans="1:19" ht="12" customHeight="1">
      <c r="A18" s="168">
        <v>11</v>
      </c>
      <c r="B18" s="511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511"/>
      <c r="D18" s="157"/>
      <c r="E18" s="163"/>
      <c r="F18" s="98"/>
      <c r="G18" s="166"/>
      <c r="H18" s="93"/>
      <c r="I18" s="164"/>
      <c r="J18" s="93"/>
      <c r="K18" s="93"/>
      <c r="L18" s="90"/>
      <c r="M18" s="93"/>
      <c r="N18" s="93"/>
      <c r="O18" s="93"/>
      <c r="P18" s="107"/>
      <c r="Q18" s="95"/>
      <c r="R18" s="116"/>
    </row>
    <row r="19" spans="1:19" ht="12" customHeight="1">
      <c r="A19" s="165"/>
      <c r="B19" s="509"/>
      <c r="C19" s="509"/>
      <c r="D19" s="157"/>
      <c r="E19" s="164"/>
      <c r="F19" s="161"/>
      <c r="G19" s="123" t="str">
        <f>IF(F19=0," ",CONCATENATE(VLOOKUP(F19,Регистрация!$B$7:$M$55,3,0)," ",VLOOKUP(F19,Регистрация!$B$7:$M$55,4,0)))</f>
        <v xml:space="preserve"> </v>
      </c>
      <c r="H19" s="93"/>
      <c r="I19" s="164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12" customHeight="1">
      <c r="A20" s="168">
        <v>7</v>
      </c>
      <c r="B20" s="511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1"/>
      <c r="D20" s="157"/>
      <c r="E20" s="166"/>
      <c r="F20" s="90"/>
      <c r="G20" s="167"/>
      <c r="H20" s="93"/>
      <c r="I20" s="164"/>
      <c r="J20" s="124"/>
      <c r="K20" s="124"/>
      <c r="L20" s="124"/>
      <c r="M20" s="93"/>
      <c r="N20" s="93"/>
      <c r="O20" s="90"/>
      <c r="P20" s="107"/>
      <c r="Q20" s="95"/>
      <c r="R20" s="116"/>
      <c r="S20" s="125"/>
    </row>
    <row r="21" spans="1:19" ht="12" customHeight="1">
      <c r="A21" s="165"/>
      <c r="B21" s="509"/>
      <c r="C21" s="509"/>
      <c r="D21" s="156"/>
      <c r="E21" s="123" t="str">
        <f>IF(D21=0," ",CONCATENATE(VLOOKUP(D21,Регистрация!$B$7:$M$55,3,0)," ",VLOOKUP(D21,Регистрация!$B$7:$M$55,4,0)))</f>
        <v xml:space="preserve"> </v>
      </c>
      <c r="F21" s="90"/>
      <c r="G21" s="167"/>
      <c r="H21" s="93"/>
      <c r="I21" s="164"/>
      <c r="J21" s="93"/>
      <c r="K21" s="93"/>
      <c r="L21" s="93"/>
      <c r="M21" s="93"/>
      <c r="N21" s="93"/>
      <c r="O21" s="90"/>
      <c r="P21" s="107"/>
      <c r="Q21" s="95"/>
      <c r="R21" s="116"/>
      <c r="S21" s="125"/>
    </row>
    <row r="22" spans="1:19" ht="12" customHeight="1">
      <c r="A22" s="168">
        <v>13</v>
      </c>
      <c r="B22" s="511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1"/>
      <c r="D22" s="157"/>
      <c r="E22" s="167"/>
      <c r="F22" s="95"/>
      <c r="G22" s="167"/>
      <c r="H22" s="95"/>
      <c r="I22" s="164"/>
      <c r="J22" s="95"/>
      <c r="K22" s="95"/>
      <c r="L22" s="95"/>
      <c r="M22" s="95"/>
      <c r="N22" s="107"/>
      <c r="O22" s="107"/>
      <c r="P22" s="107"/>
      <c r="Q22" s="95"/>
      <c r="R22" s="116"/>
      <c r="S22" s="125"/>
    </row>
    <row r="23" spans="1:19" ht="12" customHeight="1">
      <c r="A23" s="165"/>
      <c r="B23" s="509"/>
      <c r="C23" s="509"/>
      <c r="D23" s="165"/>
      <c r="E23" s="167"/>
      <c r="F23" s="84"/>
      <c r="G23" s="167"/>
      <c r="H23" s="84"/>
      <c r="I23" s="164"/>
      <c r="J23" s="161"/>
      <c r="K23" s="123" t="str">
        <f>IF(J23=0," ",CONCATENATE(VLOOKUP(J23,Регистрация!$B$7:$M$55,3,0)," ",VLOOKUP(J23,Регистрация!$B$7:$M$55,4,0)))</f>
        <v xml:space="preserve"> </v>
      </c>
      <c r="L23" s="84"/>
      <c r="M23" s="84"/>
      <c r="N23" s="84"/>
      <c r="O23" s="84"/>
      <c r="P23" s="84"/>
      <c r="Q23" s="84"/>
      <c r="R23" s="84"/>
      <c r="S23" s="125"/>
    </row>
    <row r="24" spans="1:19" ht="5.25" customHeight="1">
      <c r="A24" s="157"/>
      <c r="B24" s="509"/>
      <c r="C24" s="509"/>
      <c r="D24" s="165"/>
      <c r="E24" s="167"/>
      <c r="F24" s="87"/>
      <c r="G24" s="167"/>
      <c r="H24" s="87"/>
      <c r="I24" s="164"/>
      <c r="J24" s="84"/>
      <c r="K24" s="84"/>
      <c r="L24" s="84"/>
      <c r="M24" s="84"/>
      <c r="N24" s="84"/>
      <c r="O24" s="84"/>
      <c r="P24" s="84"/>
      <c r="Q24" s="84"/>
      <c r="R24" s="84"/>
      <c r="S24" s="125"/>
    </row>
    <row r="25" spans="1:19" ht="12" customHeight="1">
      <c r="A25" s="156">
        <v>2</v>
      </c>
      <c r="B25" s="511" t="str">
        <f>IF(Регистрация!$D$6&lt;A25," ",CONCATENATE(VLOOKUP(A25,Регистрация!$B$7:$M$55,3,0)," ",VLOOKUP(A25,Регистрация!$B$7:$M$55,4,0)," ","(",VLOOKUP(A25,Регистрация!$B$7:$M$55,11,0),")"))</f>
        <v>Колтырин Игорь (Хайдуков А.В)</v>
      </c>
      <c r="C25" s="511"/>
      <c r="D25" s="511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1"/>
      <c r="F25" s="87"/>
      <c r="G25" s="167"/>
      <c r="H25" s="87"/>
      <c r="I25" s="164"/>
      <c r="J25" s="84"/>
      <c r="K25" s="84"/>
      <c r="L25" s="84"/>
      <c r="M25" s="84"/>
      <c r="N25" s="84"/>
      <c r="O25" s="84"/>
      <c r="P25" s="84"/>
      <c r="Q25" s="84"/>
      <c r="R25" s="84"/>
      <c r="S25" s="125"/>
    </row>
    <row r="26" spans="1:19" ht="5.25" customHeight="1">
      <c r="A26" s="157"/>
      <c r="B26" s="509"/>
      <c r="C26" s="509"/>
      <c r="D26" s="165"/>
      <c r="E26" s="164"/>
      <c r="F26" s="87"/>
      <c r="G26" s="167"/>
      <c r="H26" s="87"/>
      <c r="I26" s="164"/>
      <c r="J26" s="84"/>
      <c r="K26" s="84"/>
      <c r="L26" s="84"/>
      <c r="M26" s="84"/>
      <c r="N26" s="84"/>
      <c r="O26" s="84"/>
      <c r="P26" s="84"/>
      <c r="Q26" s="84"/>
      <c r="R26" s="84"/>
      <c r="S26" s="125"/>
    </row>
    <row r="27" spans="1:19" ht="12" customHeight="1">
      <c r="A27" s="157"/>
      <c r="B27" s="509"/>
      <c r="C27" s="509"/>
      <c r="D27" s="165"/>
      <c r="E27" s="164"/>
      <c r="F27" s="161"/>
      <c r="G27" s="123" t="str">
        <f>IF(F27=0," ",CONCATENATE(VLOOKUP(F27,Регистрация!$B$7:$M$55,3,0)," ",VLOOKUP(F27,Регистрация!$B$7:$M$55,4,0)))</f>
        <v xml:space="preserve"> </v>
      </c>
      <c r="H27" s="87"/>
      <c r="I27" s="164"/>
      <c r="J27" s="84"/>
      <c r="K27" s="84"/>
      <c r="L27" s="84"/>
      <c r="M27" s="84"/>
      <c r="N27" s="84"/>
      <c r="O27" s="84"/>
      <c r="P27" s="84"/>
      <c r="Q27" s="84"/>
      <c r="R27" s="84"/>
      <c r="S27" s="125"/>
    </row>
    <row r="28" spans="1:19" ht="12" customHeight="1">
      <c r="A28" s="156">
        <v>6</v>
      </c>
      <c r="B28" s="511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1"/>
      <c r="D28" s="165"/>
      <c r="E28" s="166"/>
      <c r="F28" s="87"/>
      <c r="G28" s="163"/>
      <c r="H28" s="87"/>
      <c r="I28" s="164"/>
      <c r="J28" s="84"/>
      <c r="K28" s="84"/>
      <c r="L28" s="84"/>
      <c r="M28" s="84"/>
      <c r="N28" s="84"/>
      <c r="O28" s="84"/>
      <c r="P28" s="84"/>
      <c r="Q28" s="84"/>
      <c r="R28" s="84"/>
      <c r="S28" s="125"/>
    </row>
    <row r="29" spans="1:19" ht="12" customHeight="1">
      <c r="A29" s="157"/>
      <c r="B29" s="509"/>
      <c r="C29" s="509"/>
      <c r="D29" s="168"/>
      <c r="E29" s="123" t="str">
        <f>IF(D29=0," ",CONCATENATE(VLOOKUP(D29,Регистрация!$B$7:$M$55,3,0)," ",VLOOKUP(D29,Регистрация!$B$7:$M$55,4,0)))</f>
        <v xml:space="preserve"> </v>
      </c>
      <c r="F29" s="87"/>
      <c r="G29" s="164"/>
      <c r="H29" s="87"/>
      <c r="I29" s="164"/>
      <c r="J29" s="84"/>
      <c r="K29" s="84"/>
      <c r="L29" s="84"/>
      <c r="M29" s="84"/>
      <c r="N29" s="84"/>
      <c r="O29" s="84"/>
      <c r="P29" s="84"/>
      <c r="Q29" s="84"/>
      <c r="R29" s="84"/>
      <c r="S29" s="125"/>
    </row>
    <row r="30" spans="1:19" ht="12" customHeight="1">
      <c r="A30" s="156">
        <v>10</v>
      </c>
      <c r="B30" s="511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1"/>
      <c r="D30" s="165"/>
      <c r="E30" s="167"/>
      <c r="F30" s="87"/>
      <c r="G30" s="164"/>
      <c r="H30" s="87"/>
      <c r="I30" s="166"/>
      <c r="J30" s="84"/>
      <c r="K30" s="84"/>
      <c r="L30" s="84"/>
      <c r="M30" s="84"/>
      <c r="N30" s="84"/>
      <c r="O30" s="84"/>
      <c r="P30" s="84"/>
      <c r="Q30" s="84"/>
      <c r="R30" s="84"/>
      <c r="S30" s="125"/>
    </row>
    <row r="31" spans="1:19" ht="12" customHeight="1">
      <c r="A31" s="165"/>
      <c r="B31" s="509"/>
      <c r="C31" s="509"/>
      <c r="D31" s="165"/>
      <c r="E31" s="167"/>
      <c r="F31" s="87"/>
      <c r="G31" s="164"/>
      <c r="H31" s="161"/>
      <c r="I31" s="123" t="str">
        <f>IF(H31=0," ",CONCATENATE(VLOOKUP(H31,Регистрация!$B$7:$M$55,3,0)," ",VLOOKUP(H31,Регистрация!$B$7:$M$55,4,0)))</f>
        <v xml:space="preserve"> </v>
      </c>
      <c r="J31" s="84"/>
      <c r="K31" s="84"/>
      <c r="L31" s="84"/>
      <c r="M31" s="84"/>
      <c r="N31" s="84"/>
      <c r="O31" s="84"/>
      <c r="P31" s="84"/>
      <c r="Q31" s="84"/>
      <c r="R31" s="84"/>
      <c r="S31" s="125"/>
    </row>
    <row r="32" spans="1:19" ht="5.25" customHeight="1">
      <c r="A32" s="165"/>
      <c r="B32" s="509"/>
      <c r="C32" s="509"/>
      <c r="D32" s="165"/>
      <c r="E32" s="167"/>
      <c r="F32" s="87"/>
      <c r="G32" s="164"/>
      <c r="H32" s="87"/>
      <c r="I32" s="87"/>
      <c r="J32" s="84"/>
      <c r="K32" s="84"/>
      <c r="L32" s="84"/>
      <c r="M32" s="84"/>
      <c r="N32" s="84"/>
      <c r="O32" s="84"/>
      <c r="P32" s="84"/>
      <c r="Q32" s="84"/>
      <c r="R32" s="84"/>
      <c r="S32" s="125"/>
    </row>
    <row r="33" spans="1:19" ht="12" customHeight="1">
      <c r="A33" s="156">
        <v>4</v>
      </c>
      <c r="B33" s="511" t="str">
        <f>IF(Регистрация!$D$6&lt;A33," ",CONCATENATE(VLOOKUP(A33,Регистрация!$B$7:$M$55,3,0)," ",VLOOKUP(A33,Регистрация!$B$7:$M$55,4,0)," ","(",VLOOKUP(A33,Регистрация!$B$7:$M$55,11,0),")"))</f>
        <v>Найфонов Тимур (Попкова А.В., Высоколов Е.А.)</v>
      </c>
      <c r="C33" s="511"/>
      <c r="D33" s="511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1"/>
      <c r="F33" s="87"/>
      <c r="G33" s="164"/>
      <c r="H33" s="87"/>
      <c r="I33" s="87"/>
      <c r="J33" s="84"/>
      <c r="K33" s="84"/>
      <c r="L33" s="84"/>
      <c r="M33" s="84"/>
      <c r="N33" s="84"/>
      <c r="O33" s="84"/>
      <c r="P33" s="84"/>
      <c r="Q33" s="84"/>
      <c r="R33" s="84"/>
      <c r="S33" s="125"/>
    </row>
    <row r="34" spans="1:19" ht="6.75" customHeight="1">
      <c r="A34" s="165"/>
      <c r="B34" s="509"/>
      <c r="C34" s="509"/>
      <c r="D34" s="165"/>
      <c r="E34" s="164"/>
      <c r="F34" s="87"/>
      <c r="G34" s="166"/>
      <c r="H34" s="87"/>
      <c r="I34" s="87"/>
      <c r="J34" s="84"/>
      <c r="K34" s="84"/>
      <c r="L34" s="84"/>
      <c r="M34" s="84"/>
      <c r="N34" s="84"/>
      <c r="O34" s="84"/>
      <c r="P34" s="84"/>
      <c r="Q34" s="84"/>
      <c r="R34" s="84"/>
      <c r="S34" s="125"/>
    </row>
    <row r="35" spans="1:19" ht="12" customHeight="1">
      <c r="A35" s="165"/>
      <c r="B35" s="509"/>
      <c r="C35" s="509"/>
      <c r="D35" s="165"/>
      <c r="E35" s="164"/>
      <c r="F35" s="161"/>
      <c r="G35" s="123" t="str">
        <f>IF(F35=0," ",CONCATENATE(VLOOKUP(F35,Регистрация!$B$7:$M$55,3,0)," ",VLOOKUP(F35,Регистрация!$B$7:$M$55,4,0)))</f>
        <v xml:space="preserve"> </v>
      </c>
      <c r="H35" s="87"/>
      <c r="I35" s="510" t="s">
        <v>23</v>
      </c>
      <c r="J35" s="510"/>
      <c r="K35" s="510"/>
      <c r="L35" s="84"/>
      <c r="M35" s="84"/>
      <c r="N35" s="84"/>
      <c r="O35" s="84"/>
      <c r="P35" s="84"/>
      <c r="Q35" s="84"/>
      <c r="R35" s="84"/>
      <c r="S35" s="125"/>
    </row>
    <row r="36" spans="1:19" ht="12" customHeight="1">
      <c r="A36" s="168">
        <v>8</v>
      </c>
      <c r="B36" s="511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1"/>
      <c r="D36" s="165"/>
      <c r="E36" s="166"/>
      <c r="F36" s="87"/>
      <c r="G36" s="87"/>
      <c r="H36" s="87"/>
      <c r="I36" s="87"/>
      <c r="J36" s="84"/>
      <c r="K36" s="84"/>
      <c r="L36" s="84"/>
      <c r="M36" s="84"/>
      <c r="N36" s="84"/>
      <c r="O36" s="84"/>
      <c r="P36" s="84"/>
      <c r="Q36" s="84"/>
      <c r="R36" s="84"/>
      <c r="S36" s="125"/>
    </row>
    <row r="37" spans="1:19" ht="12" customHeight="1">
      <c r="A37" s="165"/>
      <c r="B37" s="509"/>
      <c r="C37" s="509"/>
      <c r="D37" s="168"/>
      <c r="E37" s="123" t="str">
        <f>IF(D37=0," ",CONCATENATE(VLOOKUP(D37,Регистрация!$B$7:$M$55,3,0)," ",VLOOKUP(D37,Регистрация!$B$7:$M$55,4,0)))</f>
        <v xml:space="preserve"> </v>
      </c>
      <c r="F37" s="87"/>
      <c r="G37" s="87"/>
      <c r="H37" s="169">
        <f>IF(H15=F11,F19,F11)</f>
        <v>0</v>
      </c>
      <c r="I37" s="123" t="str">
        <f>IF(H37=0," ",CONCATENATE(VLOOKUP(H37,Регистрация!$B$7:$M$55,3,0)," ",VLOOKUP(H37,Регистрация!$B$7:$M$55,4,0)))</f>
        <v xml:space="preserve"> </v>
      </c>
      <c r="J37" s="93"/>
      <c r="K37" s="93"/>
      <c r="L37" s="84"/>
      <c r="M37" s="84"/>
      <c r="N37" s="84"/>
      <c r="O37" s="84"/>
      <c r="P37" s="84"/>
      <c r="Q37" s="84"/>
      <c r="R37" s="84"/>
      <c r="S37" s="125"/>
    </row>
    <row r="38" spans="1:19" ht="12" customHeight="1">
      <c r="A38" s="168">
        <v>12</v>
      </c>
      <c r="B38" s="511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1"/>
      <c r="D38" s="170"/>
      <c r="E38" s="204"/>
      <c r="F38" s="107"/>
      <c r="G38" s="107"/>
      <c r="H38" s="98"/>
      <c r="I38" s="160"/>
      <c r="J38" s="161"/>
      <c r="K38" s="123" t="str">
        <f>IF(J38=0," ",CONCATENATE(VLOOKUP(J38,Регистрация!$B$7:$M$55,3,0)," ",VLOOKUP(J38,Регистрация!$B$7:$M$55,4,0)))</f>
        <v xml:space="preserve"> </v>
      </c>
      <c r="L38" s="127"/>
      <c r="M38" s="107"/>
      <c r="N38" s="107"/>
      <c r="O38" s="107"/>
      <c r="P38" s="107"/>
      <c r="Q38" s="95"/>
      <c r="R38" s="119"/>
      <c r="S38" s="125"/>
    </row>
    <row r="39" spans="1:19" ht="12" customHeight="1">
      <c r="A39" s="171"/>
      <c r="B39" s="89"/>
      <c r="C39" s="35"/>
      <c r="D39" s="172"/>
      <c r="E39" s="84"/>
      <c r="F39" s="89"/>
      <c r="G39" s="89"/>
      <c r="H39" s="169">
        <f>IF(H31=F27,F35,F27)</f>
        <v>0</v>
      </c>
      <c r="I39" s="123" t="str">
        <f>IF(H39=0," ",CONCATENATE(VLOOKUP(H39,Регистрация!$B$7:$M$55,3,0)," ",VLOOKUP(H39,Регистрация!$B$7:$M$55,4,0)))</f>
        <v xml:space="preserve"> </v>
      </c>
      <c r="J39" s="93"/>
      <c r="K39" s="90"/>
      <c r="L39" s="87"/>
      <c r="M39" s="87"/>
      <c r="N39" s="87"/>
      <c r="O39" s="87"/>
      <c r="P39" s="87"/>
      <c r="Q39" s="116"/>
      <c r="R39" s="116"/>
      <c r="S39" s="125"/>
    </row>
    <row r="40" spans="1:19">
      <c r="A40" s="495" t="s">
        <v>19</v>
      </c>
      <c r="B40" s="495"/>
      <c r="C40" s="495"/>
      <c r="D40" s="495"/>
      <c r="E40" s="495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125"/>
    </row>
    <row r="41" spans="1:19">
      <c r="A41" s="126"/>
      <c r="B41" s="173" t="s">
        <v>20</v>
      </c>
      <c r="C41" s="174" t="s">
        <v>21</v>
      </c>
      <c r="D41" s="175"/>
      <c r="E41" s="176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125"/>
    </row>
    <row r="42" spans="1:19" ht="12.75" customHeight="1">
      <c r="A42" s="177">
        <f>J23</f>
        <v>0</v>
      </c>
      <c r="B42" s="178">
        <v>1</v>
      </c>
      <c r="C42" s="508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08"/>
      <c r="E42" s="508"/>
      <c r="F42" s="98"/>
      <c r="G42" s="42"/>
      <c r="H42" s="93"/>
      <c r="I42" s="90"/>
      <c r="J42" s="89"/>
      <c r="K42" s="89"/>
      <c r="L42" s="89"/>
      <c r="M42" s="89"/>
      <c r="N42" s="89"/>
      <c r="O42" s="89"/>
      <c r="P42" s="89"/>
      <c r="Q42" s="89"/>
      <c r="R42" s="89"/>
      <c r="S42" s="125"/>
    </row>
    <row r="43" spans="1:19" ht="12.75" customHeight="1">
      <c r="A43" s="177">
        <f>IF(J23=H15,H31,H15)</f>
        <v>0</v>
      </c>
      <c r="B43" s="178">
        <v>2</v>
      </c>
      <c r="C43" s="508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08"/>
      <c r="E43" s="508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125"/>
    </row>
    <row r="44" spans="1:19" ht="12.75" customHeight="1">
      <c r="A44" s="177">
        <f>J38</f>
        <v>0</v>
      </c>
      <c r="B44" s="178">
        <v>3</v>
      </c>
      <c r="C44" s="508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08"/>
      <c r="E44" s="508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125"/>
    </row>
    <row r="45" spans="1:19" ht="12.75" customHeight="1">
      <c r="A45" s="177">
        <f>IF(J38=H37,H39,H37)</f>
        <v>0</v>
      </c>
      <c r="B45" s="178">
        <v>4</v>
      </c>
      <c r="C45" s="508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08"/>
      <c r="E45" s="508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125"/>
    </row>
    <row r="46" spans="1:19" s="135" customFormat="1" ht="24" customHeight="1">
      <c r="A46" s="490" t="s">
        <v>16</v>
      </c>
      <c r="B46" s="490"/>
      <c r="C46" s="490"/>
      <c r="D46" s="171"/>
      <c r="E46" s="33"/>
      <c r="F46" s="133"/>
      <c r="G46" s="133"/>
      <c r="H46" s="133"/>
      <c r="I46" s="33"/>
      <c r="J46" s="134" t="str">
        <f>Регистрация!L56</f>
        <v>Чириков Д.Ю.</v>
      </c>
      <c r="K46" s="33"/>
      <c r="L46" s="33"/>
      <c r="M46" s="33"/>
      <c r="N46" s="33"/>
      <c r="O46" s="33"/>
      <c r="P46" s="33"/>
      <c r="Q46" s="33"/>
      <c r="R46" s="33"/>
    </row>
    <row r="47" spans="1:19" s="135" customFormat="1">
      <c r="A47" s="171"/>
      <c r="B47" s="33"/>
      <c r="C47" s="33"/>
      <c r="D47" s="171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9" s="135" customFormat="1">
      <c r="A48" s="490" t="s">
        <v>17</v>
      </c>
      <c r="B48" s="490"/>
      <c r="C48" s="490"/>
      <c r="D48" s="171"/>
      <c r="E48" s="33"/>
      <c r="F48" s="133"/>
      <c r="G48" s="133"/>
      <c r="H48" s="133"/>
      <c r="I48" s="33"/>
      <c r="J48" s="134" t="str">
        <f>Регистрация!L58</f>
        <v>Неряхина П.А.</v>
      </c>
      <c r="K48" s="33"/>
      <c r="L48" s="33"/>
      <c r="M48" s="33"/>
      <c r="N48" s="33"/>
      <c r="O48" s="33"/>
      <c r="P48" s="33"/>
      <c r="Q48" s="33"/>
      <c r="R48" s="33"/>
    </row>
    <row r="50" s="70" customFormat="1"/>
    <row r="51" s="70" customFormat="1"/>
    <row r="52" s="70" customFormat="1"/>
    <row r="53" s="70" customFormat="1"/>
    <row r="54" s="70" customFormat="1"/>
    <row r="55" s="70" customFormat="1"/>
    <row r="56" s="70" customFormat="1"/>
    <row r="57" s="70" customFormat="1"/>
    <row r="58" s="70" customFormat="1"/>
    <row r="59" s="70" customFormat="1"/>
    <row r="60" s="70" customFormat="1"/>
    <row r="61" s="70" customFormat="1"/>
    <row r="62" s="70" customFormat="1"/>
    <row r="63" s="70" customFormat="1"/>
    <row r="64" s="70" customFormat="1"/>
    <row r="65" s="70" customFormat="1"/>
    <row r="66" s="70" customFormat="1"/>
  </sheetData>
  <mergeCells count="44">
    <mergeCell ref="A1:K1"/>
    <mergeCell ref="A3:K3"/>
    <mergeCell ref="A5:C5"/>
    <mergeCell ref="D5:G5"/>
    <mergeCell ref="A7:K7"/>
    <mergeCell ref="B8:C8"/>
    <mergeCell ref="B9:E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E25"/>
    <mergeCell ref="B26:C26"/>
    <mergeCell ref="B27:C27"/>
    <mergeCell ref="B28:C28"/>
    <mergeCell ref="B29:C29"/>
    <mergeCell ref="B30:C30"/>
    <mergeCell ref="B31:C31"/>
    <mergeCell ref="B32:C32"/>
    <mergeCell ref="B33:E33"/>
    <mergeCell ref="B34:C34"/>
    <mergeCell ref="B35:C35"/>
    <mergeCell ref="I35:K35"/>
    <mergeCell ref="B36:C36"/>
    <mergeCell ref="C44:E44"/>
    <mergeCell ref="C45:E45"/>
    <mergeCell ref="A46:C46"/>
    <mergeCell ref="A48:C48"/>
    <mergeCell ref="B37:C37"/>
    <mergeCell ref="B38:C38"/>
    <mergeCell ref="A40:E40"/>
    <mergeCell ref="C42:E42"/>
    <mergeCell ref="C43:E43"/>
  </mergeCells>
  <pageMargins left="0.52986111111111101" right="0.15972222222222199" top="0.24027777777777801" bottom="0.25" header="0.51180555555555496" footer="0.51180555555555496"/>
  <pageSetup paperSize="9" firstPageNumber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66"/>
  <sheetViews>
    <sheetView zoomScaleNormal="100" workbookViewId="0">
      <selection activeCell="N14" sqref="N14"/>
    </sheetView>
  </sheetViews>
  <sheetFormatPr defaultColWidth="9.140625" defaultRowHeight="12.75"/>
  <cols>
    <col min="1" max="1" width="2.42578125" style="150" customWidth="1"/>
    <col min="2" max="2" width="5.7109375" style="70" customWidth="1"/>
    <col min="3" max="3" width="33.85546875" style="70" customWidth="1"/>
    <col min="4" max="4" width="2" style="150" customWidth="1"/>
    <col min="5" max="5" width="17.42578125" style="70" customWidth="1"/>
    <col min="6" max="6" width="2" style="70" customWidth="1"/>
    <col min="7" max="7" width="17.42578125" style="70" customWidth="1"/>
    <col min="8" max="8" width="2" style="70" customWidth="1"/>
    <col min="9" max="9" width="17.42578125" style="70" customWidth="1"/>
    <col min="10" max="10" width="2" style="70" customWidth="1"/>
    <col min="11" max="11" width="17.42578125" style="70" customWidth="1"/>
    <col min="12" max="15" width="3.42578125" style="70" customWidth="1"/>
    <col min="16" max="16" width="4" style="70" customWidth="1"/>
    <col min="17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80"/>
      <c r="M1" s="80"/>
      <c r="N1" s="80"/>
      <c r="O1" s="80"/>
      <c r="P1" s="80"/>
      <c r="Q1" s="80"/>
      <c r="R1" s="80"/>
    </row>
    <row r="2" spans="1:23" ht="3.75" customHeight="1">
      <c r="A2" s="151"/>
      <c r="B2" s="81"/>
      <c r="C2" s="81"/>
      <c r="D2" s="151"/>
      <c r="E2" s="81"/>
      <c r="F2" s="81"/>
      <c r="G2" s="81"/>
      <c r="H2" s="81"/>
      <c r="I2" s="81"/>
      <c r="J2" s="79"/>
      <c r="K2" s="79"/>
      <c r="L2" s="80"/>
      <c r="M2" s="80"/>
      <c r="N2" s="80"/>
      <c r="O2" s="80"/>
      <c r="P2" s="80"/>
      <c r="Q2" s="80"/>
      <c r="R2" s="80"/>
    </row>
    <row r="3" spans="1:23" ht="15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80"/>
      <c r="M3" s="80"/>
      <c r="N3" s="80"/>
      <c r="O3" s="80"/>
      <c r="P3" s="80"/>
      <c r="Q3" s="80"/>
      <c r="R3" s="80"/>
    </row>
    <row r="4" spans="1:23" ht="3.75" customHeight="1">
      <c r="A4" s="152"/>
      <c r="B4" s="82"/>
      <c r="C4" s="82"/>
      <c r="D4" s="152"/>
      <c r="E4" s="82"/>
      <c r="F4" s="82"/>
      <c r="G4" s="82"/>
      <c r="H4" s="82"/>
      <c r="I4" s="82"/>
      <c r="J4" s="83"/>
      <c r="K4" s="82"/>
      <c r="L4" s="84"/>
      <c r="M4" s="84"/>
      <c r="N4" s="84"/>
      <c r="O4" s="84"/>
      <c r="P4" s="84"/>
      <c r="Q4" s="84"/>
      <c r="R4" s="84"/>
    </row>
    <row r="5" spans="1:23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153">
        <f>Регистрация!L3</f>
        <v>44948</v>
      </c>
      <c r="J5" s="82"/>
      <c r="K5" s="154">
        <f>Регистрация!M3</f>
        <v>0</v>
      </c>
      <c r="L5" s="84"/>
      <c r="M5" s="84"/>
      <c r="N5" s="84"/>
      <c r="O5" s="84"/>
      <c r="P5" s="84"/>
      <c r="Q5" s="87"/>
      <c r="R5" s="87"/>
    </row>
    <row r="6" spans="1:23" ht="3.75" customHeight="1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9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84"/>
      <c r="M7" s="84"/>
      <c r="N7" s="84"/>
      <c r="O7" s="84"/>
      <c r="P7" s="84"/>
      <c r="Q7" s="87"/>
      <c r="R7" s="87"/>
    </row>
    <row r="8" spans="1:23" s="103" customFormat="1" ht="4.5" customHeight="1">
      <c r="A8" s="157"/>
      <c r="B8" s="514"/>
      <c r="C8" s="514"/>
      <c r="D8" s="100"/>
      <c r="E8" s="148"/>
      <c r="F8" s="93"/>
      <c r="G8" s="93"/>
      <c r="H8" s="93"/>
      <c r="I8" s="100"/>
      <c r="J8" s="100"/>
      <c r="K8" s="100"/>
      <c r="L8" s="100"/>
      <c r="M8" s="93"/>
      <c r="N8" s="93"/>
      <c r="O8" s="93"/>
      <c r="P8" s="95"/>
      <c r="Q8" s="101"/>
      <c r="R8" s="101"/>
      <c r="S8" s="102"/>
    </row>
    <row r="9" spans="1:23" s="106" customFormat="1" ht="12" customHeight="1">
      <c r="A9" s="156">
        <v>1</v>
      </c>
      <c r="B9" s="511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1"/>
      <c r="D9" s="511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1"/>
      <c r="F9" s="93"/>
      <c r="G9" s="93"/>
      <c r="H9" s="93"/>
      <c r="I9" s="90"/>
      <c r="J9" s="93"/>
      <c r="K9" s="93"/>
      <c r="L9" s="90"/>
      <c r="M9" s="93"/>
      <c r="N9" s="93"/>
      <c r="O9" s="93"/>
      <c r="P9" s="95"/>
      <c r="Q9" s="104"/>
      <c r="R9" s="104"/>
      <c r="S9" s="105"/>
    </row>
    <row r="10" spans="1:23" s="97" customFormat="1" ht="12" customHeight="1">
      <c r="A10" s="157"/>
      <c r="B10" s="509"/>
      <c r="C10" s="509"/>
      <c r="D10" s="157"/>
      <c r="E10" s="164"/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107"/>
      <c r="Q10" s="90"/>
      <c r="R10" s="90"/>
      <c r="S10" s="96"/>
    </row>
    <row r="11" spans="1:23" s="103" customFormat="1" ht="12" customHeight="1">
      <c r="A11" s="157"/>
      <c r="B11" s="509"/>
      <c r="C11" s="509"/>
      <c r="D11" s="157"/>
      <c r="E11" s="164"/>
      <c r="F11" s="161"/>
      <c r="G11" s="123" t="str">
        <f>IF(F11=0," ",CONCATENATE(VLOOKUP(F11,Регистрация!$B$7:$M$55,3,0)," ",VLOOKUP(F11,Регистрация!$B$7:$M$55,4,0)))</f>
        <v xml:space="preserve"> </v>
      </c>
      <c r="H11" s="93"/>
      <c r="I11" s="93"/>
      <c r="J11" s="93"/>
      <c r="K11" s="93"/>
      <c r="L11" s="93"/>
      <c r="M11" s="93"/>
      <c r="N11" s="93"/>
      <c r="O11" s="90"/>
      <c r="P11" s="93"/>
      <c r="Q11" s="101"/>
      <c r="R11" s="101"/>
      <c r="S11" s="102"/>
    </row>
    <row r="12" spans="1:23" s="97" customFormat="1" ht="12" customHeight="1">
      <c r="A12" s="156">
        <v>5</v>
      </c>
      <c r="B12" s="511" t="str">
        <f>IF(Регистрация!$D$6&lt;A12," ",CONCATENATE(VLOOKUP(A12,Регистрация!$B$7:$M$55,3,0)," ",VLOOKUP(A12,Регистрация!$B$7:$M$55,4,0)," ","(",VLOOKUP(A12,Регистрация!$B$7:$M$55,11,0),")"))</f>
        <v>Соловьев  Федор  (Кожевников М.Н.)</v>
      </c>
      <c r="C12" s="511"/>
      <c r="D12" s="157"/>
      <c r="E12" s="166"/>
      <c r="F12" s="98"/>
      <c r="G12" s="163"/>
      <c r="H12" s="93"/>
      <c r="I12" s="93"/>
      <c r="J12" s="93"/>
      <c r="K12" s="93"/>
      <c r="L12" s="93"/>
      <c r="M12" s="93"/>
      <c r="N12" s="93"/>
      <c r="O12" s="90"/>
      <c r="P12" s="107"/>
      <c r="Q12" s="90"/>
      <c r="R12" s="90"/>
      <c r="S12" s="96"/>
    </row>
    <row r="13" spans="1:23" s="103" customFormat="1" ht="12" customHeight="1">
      <c r="A13" s="157"/>
      <c r="B13" s="509"/>
      <c r="C13" s="509"/>
      <c r="D13" s="156"/>
      <c r="E13" s="123" t="str">
        <f>IF(D13=0," ",CONCATENATE(VLOOKUP(D13,Регистрация!$B$7:$M$55,3,0)," ",VLOOKUP(D13,Регистрация!$B$7:$M$55,4,0)))</f>
        <v xml:space="preserve"> </v>
      </c>
      <c r="F13" s="98"/>
      <c r="G13" s="164"/>
      <c r="H13" s="93"/>
      <c r="I13" s="93"/>
      <c r="J13" s="93"/>
      <c r="K13" s="93"/>
      <c r="L13" s="93"/>
      <c r="M13" s="109"/>
      <c r="N13" s="109"/>
      <c r="O13" s="109"/>
      <c r="P13" s="109"/>
      <c r="Q13" s="101"/>
      <c r="R13" s="101"/>
      <c r="S13" s="102"/>
    </row>
    <row r="14" spans="1:23" s="103" customFormat="1" ht="12" customHeight="1">
      <c r="A14" s="156">
        <v>9</v>
      </c>
      <c r="B14" s="511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1"/>
      <c r="D14" s="157"/>
      <c r="E14" s="167"/>
      <c r="F14" s="98"/>
      <c r="G14" s="164"/>
      <c r="H14" s="93"/>
      <c r="I14" s="110"/>
      <c r="J14" s="110"/>
      <c r="K14" s="110"/>
      <c r="L14" s="110"/>
      <c r="M14" s="93"/>
      <c r="N14" s="93"/>
      <c r="O14" s="93"/>
      <c r="P14" s="111"/>
      <c r="Q14" s="101"/>
      <c r="R14" s="101"/>
      <c r="S14" s="105"/>
      <c r="W14" s="112"/>
    </row>
    <row r="15" spans="1:23" ht="12" customHeight="1">
      <c r="A15" s="165"/>
      <c r="B15" s="509"/>
      <c r="C15" s="509"/>
      <c r="D15" s="165"/>
      <c r="E15" s="167"/>
      <c r="F15" s="98"/>
      <c r="G15" s="164"/>
      <c r="H15" s="161"/>
      <c r="I15" s="123" t="str">
        <f>IF(H15=0," ",CONCATENATE(VLOOKUP(H15,Регистрация!$B$7:$M$55,3,0)," ",VLOOKUP(H15,Регистрация!$B$7:$M$55,4,0)))</f>
        <v xml:space="preserve"> </v>
      </c>
      <c r="J15" s="90"/>
      <c r="K15" s="90"/>
      <c r="L15" s="90"/>
      <c r="M15" s="93"/>
      <c r="N15" s="93"/>
      <c r="O15" s="93"/>
      <c r="P15" s="114"/>
      <c r="Q15" s="115"/>
      <c r="R15" s="116"/>
    </row>
    <row r="16" spans="1:23" ht="12" customHeight="1">
      <c r="A16" s="168">
        <v>3</v>
      </c>
      <c r="B16" s="511" t="str">
        <f>IF(Регистрация!$D$6&lt;A16," ",CONCATENATE(VLOOKUP(A16,Регистрация!$B$7:$M$55,3,0)," ",VLOOKUP(A16,Регистрация!$B$7:$M$55,4,0)," ","(",VLOOKUP(A16,Регистрация!$B$7:$M$55,11,0),")"))</f>
        <v>Подольский Михаил (Страхов В.Д.)</v>
      </c>
      <c r="C16" s="511"/>
      <c r="D16" s="157"/>
      <c r="E16" s="167"/>
      <c r="F16" s="98"/>
      <c r="G16" s="164"/>
      <c r="H16" s="89"/>
      <c r="I16" s="163"/>
      <c r="J16" s="117"/>
      <c r="K16" s="117"/>
      <c r="L16" s="117"/>
      <c r="M16" s="93"/>
      <c r="N16" s="93"/>
      <c r="O16" s="90"/>
      <c r="P16" s="107"/>
      <c r="Q16" s="95"/>
      <c r="R16" s="116"/>
    </row>
    <row r="17" spans="1:19" ht="12" customHeight="1">
      <c r="A17" s="157"/>
      <c r="B17" s="509"/>
      <c r="C17" s="509"/>
      <c r="D17" s="156"/>
      <c r="E17" s="123" t="str">
        <f>IF(D17=0," ",CONCATENATE(VLOOKUP(D17,Регистрация!$B$7:$M$55,3,0)," ",VLOOKUP(D17,Регистрация!$B$7:$M$55,4,0)))</f>
        <v xml:space="preserve"> </v>
      </c>
      <c r="F17" s="98"/>
      <c r="G17" s="164"/>
      <c r="H17" s="93"/>
      <c r="I17" s="164"/>
      <c r="J17" s="93"/>
      <c r="K17" s="93"/>
      <c r="L17" s="93"/>
      <c r="M17" s="93"/>
      <c r="N17" s="93"/>
      <c r="O17" s="90"/>
      <c r="P17" s="107"/>
      <c r="Q17" s="95"/>
      <c r="R17" s="119"/>
    </row>
    <row r="18" spans="1:19" ht="12" customHeight="1">
      <c r="A18" s="168">
        <v>11</v>
      </c>
      <c r="B18" s="511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511"/>
      <c r="D18" s="157"/>
      <c r="E18" s="163"/>
      <c r="F18" s="98"/>
      <c r="G18" s="166"/>
      <c r="H18" s="93"/>
      <c r="I18" s="164"/>
      <c r="J18" s="93"/>
      <c r="K18" s="93"/>
      <c r="L18" s="90"/>
      <c r="M18" s="93"/>
      <c r="N18" s="93"/>
      <c r="O18" s="93"/>
      <c r="P18" s="107"/>
      <c r="Q18" s="95"/>
      <c r="R18" s="116"/>
    </row>
    <row r="19" spans="1:19" ht="12" customHeight="1">
      <c r="A19" s="165"/>
      <c r="B19" s="509"/>
      <c r="C19" s="509"/>
      <c r="D19" s="157"/>
      <c r="E19" s="164"/>
      <c r="F19" s="161"/>
      <c r="G19" s="123" t="str">
        <f>IF(F19=0," ",CONCATENATE(VLOOKUP(F19,Регистрация!$B$7:$M$55,3,0)," ",VLOOKUP(F19,Регистрация!$B$7:$M$55,4,0)))</f>
        <v xml:space="preserve"> </v>
      </c>
      <c r="H19" s="93"/>
      <c r="I19" s="164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12" customHeight="1">
      <c r="A20" s="168">
        <v>7</v>
      </c>
      <c r="B20" s="511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1"/>
      <c r="D20" s="157"/>
      <c r="E20" s="166"/>
      <c r="F20" s="90"/>
      <c r="G20" s="167"/>
      <c r="H20" s="93"/>
      <c r="I20" s="164"/>
      <c r="J20" s="124"/>
      <c r="K20" s="124"/>
      <c r="L20" s="124"/>
      <c r="M20" s="93"/>
      <c r="N20" s="93"/>
      <c r="O20" s="90"/>
      <c r="P20" s="107"/>
      <c r="Q20" s="95"/>
      <c r="R20" s="116"/>
      <c r="S20" s="125"/>
    </row>
    <row r="21" spans="1:19" ht="12" customHeight="1">
      <c r="A21" s="165"/>
      <c r="B21" s="509"/>
      <c r="C21" s="509"/>
      <c r="D21" s="156"/>
      <c r="E21" s="123" t="str">
        <f>IF(D21=0," ",CONCATENATE(VLOOKUP(D21,Регистрация!$B$7:$M$55,3,0)," ",VLOOKUP(D21,Регистрация!$B$7:$M$55,4,0)))</f>
        <v xml:space="preserve"> </v>
      </c>
      <c r="F21" s="90"/>
      <c r="G21" s="167"/>
      <c r="H21" s="93"/>
      <c r="I21" s="164"/>
      <c r="J21" s="93"/>
      <c r="K21" s="93"/>
      <c r="L21" s="93"/>
      <c r="M21" s="93"/>
      <c r="N21" s="93"/>
      <c r="O21" s="90"/>
      <c r="P21" s="107"/>
      <c r="Q21" s="95"/>
      <c r="R21" s="116"/>
      <c r="S21" s="125"/>
    </row>
    <row r="22" spans="1:19" ht="12" customHeight="1">
      <c r="A22" s="168">
        <v>13</v>
      </c>
      <c r="B22" s="511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1"/>
      <c r="D22" s="157"/>
      <c r="E22" s="167"/>
      <c r="F22" s="95"/>
      <c r="G22" s="167"/>
      <c r="H22" s="95"/>
      <c r="I22" s="164"/>
      <c r="J22" s="95"/>
      <c r="K22" s="95"/>
      <c r="L22" s="95"/>
      <c r="M22" s="95"/>
      <c r="N22" s="107"/>
      <c r="O22" s="107"/>
      <c r="P22" s="107"/>
      <c r="Q22" s="95"/>
      <c r="R22" s="116"/>
      <c r="S22" s="125"/>
    </row>
    <row r="23" spans="1:19" ht="12" customHeight="1">
      <c r="A23" s="165"/>
      <c r="B23" s="509"/>
      <c r="C23" s="509"/>
      <c r="D23" s="165"/>
      <c r="E23" s="167"/>
      <c r="F23" s="84"/>
      <c r="G23" s="167"/>
      <c r="H23" s="84"/>
      <c r="I23" s="164"/>
      <c r="J23" s="161"/>
      <c r="K23" s="123" t="str">
        <f>IF(J23=0," ",CONCATENATE(VLOOKUP(J23,Регистрация!$B$7:$M$55,3,0)," ",VLOOKUP(J23,Регистрация!$B$7:$M$55,4,0)))</f>
        <v xml:space="preserve"> </v>
      </c>
      <c r="L23" s="84"/>
      <c r="M23" s="84"/>
      <c r="N23" s="84"/>
      <c r="O23" s="84"/>
      <c r="P23" s="84"/>
      <c r="Q23" s="84"/>
      <c r="R23" s="84"/>
      <c r="S23" s="125"/>
    </row>
    <row r="24" spans="1:19" ht="12" customHeight="1">
      <c r="A24" s="157"/>
      <c r="B24" s="509"/>
      <c r="C24" s="509"/>
      <c r="D24" s="165"/>
      <c r="E24" s="167"/>
      <c r="F24" s="87"/>
      <c r="G24" s="167"/>
      <c r="H24" s="87"/>
      <c r="I24" s="164"/>
      <c r="J24" s="84"/>
      <c r="K24" s="84"/>
      <c r="L24" s="84"/>
      <c r="M24" s="84"/>
      <c r="N24" s="84"/>
      <c r="O24" s="84"/>
      <c r="P24" s="84"/>
      <c r="Q24" s="84"/>
      <c r="R24" s="84"/>
      <c r="S24" s="125"/>
    </row>
    <row r="25" spans="1:19" ht="12" customHeight="1">
      <c r="A25" s="156">
        <v>2</v>
      </c>
      <c r="B25" s="511" t="str">
        <f>IF(Регистрация!$D$6&lt;A25," ",CONCATENATE(VLOOKUP(A25,Регистрация!$B$7:$M$55,3,0)," ",VLOOKUP(A25,Регистрация!$B$7:$M$55,4,0)," ","(",VLOOKUP(A25,Регистрация!$B$7:$M$55,11,0),")"))</f>
        <v>Колтырин Игорь (Хайдуков А.В)</v>
      </c>
      <c r="C25" s="511"/>
      <c r="D25" s="511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1"/>
      <c r="F25" s="87"/>
      <c r="G25" s="167"/>
      <c r="H25" s="87"/>
      <c r="I25" s="164"/>
      <c r="J25" s="84"/>
      <c r="K25" s="84"/>
      <c r="L25" s="84"/>
      <c r="M25" s="84"/>
      <c r="N25" s="84"/>
      <c r="O25" s="84"/>
      <c r="P25" s="84"/>
      <c r="Q25" s="84"/>
      <c r="R25" s="84"/>
      <c r="S25" s="125"/>
    </row>
    <row r="26" spans="1:19" ht="12" customHeight="1">
      <c r="A26" s="157"/>
      <c r="B26" s="509"/>
      <c r="C26" s="509"/>
      <c r="D26" s="165"/>
      <c r="E26" s="164"/>
      <c r="F26" s="87"/>
      <c r="G26" s="167"/>
      <c r="H26" s="87"/>
      <c r="I26" s="164"/>
      <c r="J26" s="84"/>
      <c r="K26" s="84"/>
      <c r="L26" s="84"/>
      <c r="M26" s="84"/>
      <c r="N26" s="84"/>
      <c r="O26" s="84"/>
      <c r="P26" s="84"/>
      <c r="Q26" s="84"/>
      <c r="R26" s="84"/>
      <c r="S26" s="125"/>
    </row>
    <row r="27" spans="1:19" ht="12" customHeight="1">
      <c r="A27" s="157"/>
      <c r="B27" s="509"/>
      <c r="C27" s="509"/>
      <c r="D27" s="165"/>
      <c r="E27" s="164"/>
      <c r="F27" s="161"/>
      <c r="G27" s="123" t="str">
        <f>IF(F27=0," ",CONCATENATE(VLOOKUP(F27,Регистрация!$B$7:$M$55,3,0)," ",VLOOKUP(F27,Регистрация!$B$7:$M$55,4,0)))</f>
        <v xml:space="preserve"> </v>
      </c>
      <c r="H27" s="87"/>
      <c r="I27" s="164"/>
      <c r="J27" s="84"/>
      <c r="K27" s="84"/>
      <c r="L27" s="84"/>
      <c r="M27" s="84"/>
      <c r="N27" s="84"/>
      <c r="O27" s="84"/>
      <c r="P27" s="84"/>
      <c r="Q27" s="84"/>
      <c r="R27" s="84"/>
      <c r="S27" s="125"/>
    </row>
    <row r="28" spans="1:19" ht="12" customHeight="1">
      <c r="A28" s="156">
        <v>6</v>
      </c>
      <c r="B28" s="511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1"/>
      <c r="D28" s="165"/>
      <c r="E28" s="166"/>
      <c r="F28" s="87"/>
      <c r="G28" s="163"/>
      <c r="H28" s="87"/>
      <c r="I28" s="164"/>
      <c r="J28" s="84"/>
      <c r="K28" s="84"/>
      <c r="L28" s="84"/>
      <c r="M28" s="84"/>
      <c r="N28" s="84"/>
      <c r="O28" s="84"/>
      <c r="P28" s="84"/>
      <c r="Q28" s="84"/>
      <c r="R28" s="84"/>
      <c r="S28" s="125"/>
    </row>
    <row r="29" spans="1:19" ht="12" customHeight="1">
      <c r="A29" s="157"/>
      <c r="B29" s="509"/>
      <c r="C29" s="509"/>
      <c r="D29" s="168"/>
      <c r="E29" s="123" t="str">
        <f>IF(D29=0," ",CONCATENATE(VLOOKUP(D29,Регистрация!$B$7:$M$55,3,0)," ",VLOOKUP(D29,Регистрация!$B$7:$M$55,4,0)))</f>
        <v xml:space="preserve"> </v>
      </c>
      <c r="F29" s="87"/>
      <c r="G29" s="164"/>
      <c r="H29" s="87"/>
      <c r="I29" s="164"/>
      <c r="J29" s="84"/>
      <c r="K29" s="84"/>
      <c r="L29" s="84"/>
      <c r="M29" s="84"/>
      <c r="N29" s="84"/>
      <c r="O29" s="84"/>
      <c r="P29" s="84"/>
      <c r="Q29" s="84"/>
      <c r="R29" s="84"/>
      <c r="S29" s="125"/>
    </row>
    <row r="30" spans="1:19" ht="12" customHeight="1">
      <c r="A30" s="156">
        <v>10</v>
      </c>
      <c r="B30" s="511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1"/>
      <c r="D30" s="165"/>
      <c r="E30" s="167"/>
      <c r="F30" s="87"/>
      <c r="G30" s="164"/>
      <c r="H30" s="87"/>
      <c r="I30" s="166"/>
      <c r="J30" s="84"/>
      <c r="K30" s="84"/>
      <c r="L30" s="84"/>
      <c r="M30" s="84"/>
      <c r="N30" s="84"/>
      <c r="O30" s="84"/>
      <c r="P30" s="84"/>
      <c r="Q30" s="84"/>
      <c r="R30" s="84"/>
      <c r="S30" s="125"/>
    </row>
    <row r="31" spans="1:19" ht="12" customHeight="1">
      <c r="A31" s="165"/>
      <c r="B31" s="509"/>
      <c r="C31" s="509"/>
      <c r="D31" s="165"/>
      <c r="E31" s="167"/>
      <c r="F31" s="87"/>
      <c r="G31" s="164"/>
      <c r="H31" s="161"/>
      <c r="I31" s="123" t="str">
        <f>IF(H31=0," ",CONCATENATE(VLOOKUP(H31,Регистрация!$B$7:$M$55,3,0)," ",VLOOKUP(H31,Регистрация!$B$7:$M$55,4,0)))</f>
        <v xml:space="preserve"> </v>
      </c>
      <c r="J31" s="84"/>
      <c r="K31" s="84"/>
      <c r="L31" s="84"/>
      <c r="M31" s="84"/>
      <c r="N31" s="84"/>
      <c r="O31" s="84"/>
      <c r="P31" s="84"/>
      <c r="Q31" s="84"/>
      <c r="R31" s="84"/>
      <c r="S31" s="125"/>
    </row>
    <row r="32" spans="1:19" ht="12" customHeight="1">
      <c r="A32" s="168">
        <v>4</v>
      </c>
      <c r="B32" s="511" t="str">
        <f>IF(Регистрация!$D$6&lt;A32," ",CONCATENATE(VLOOKUP(A32,Регистрация!$B$7:$M$55,3,0)," ",VLOOKUP(A32,Регистрация!$B$7:$M$55,4,0)," ","(",VLOOKUP(A32,Регистрация!$B$7:$M$55,11,0),")"))</f>
        <v>Найфонов Тимур (Попкова А.В., Высоколов Е.А.)</v>
      </c>
      <c r="C32" s="511"/>
      <c r="D32" s="165"/>
      <c r="E32" s="167"/>
      <c r="F32" s="87"/>
      <c r="G32" s="164"/>
      <c r="H32" s="87"/>
      <c r="I32" s="87"/>
      <c r="J32" s="84"/>
      <c r="K32" s="84"/>
      <c r="L32" s="84"/>
      <c r="M32" s="84"/>
      <c r="N32" s="84"/>
      <c r="O32" s="84"/>
      <c r="P32" s="84"/>
      <c r="Q32" s="84"/>
      <c r="R32" s="84"/>
      <c r="S32" s="125"/>
    </row>
    <row r="33" spans="1:19" ht="12" customHeight="1">
      <c r="A33" s="157"/>
      <c r="B33" s="509"/>
      <c r="C33" s="509"/>
      <c r="D33" s="168"/>
      <c r="E33" s="123" t="str">
        <f>IF(D33=0," ",CONCATENATE(VLOOKUP(D33,Регистрация!$B$7:$M$55,3,0)," ",VLOOKUP(D33,Регистрация!$B$7:$M$55,4,0)))</f>
        <v xml:space="preserve"> </v>
      </c>
      <c r="F33" s="87"/>
      <c r="G33" s="164"/>
      <c r="H33" s="87"/>
      <c r="I33" s="87"/>
      <c r="J33" s="84"/>
      <c r="K33" s="84"/>
      <c r="L33" s="84"/>
      <c r="M33" s="84"/>
      <c r="N33" s="84"/>
      <c r="O33" s="84"/>
      <c r="P33" s="84"/>
      <c r="Q33" s="84"/>
      <c r="R33" s="84"/>
      <c r="S33" s="125"/>
    </row>
    <row r="34" spans="1:19" ht="12" customHeight="1">
      <c r="A34" s="168">
        <v>12</v>
      </c>
      <c r="B34" s="511" t="str">
        <f>IF(Регистрация!$D$6&lt;A34," ",CONCATENATE(VLOOKUP(A34,Регистрация!$B$7:$M$55,3,0)," ",VLOOKUP(A34,Регистрация!$B$7:$M$55,4,0)," ","(",VLOOKUP(A34,Регистрация!$B$7:$M$55,11,0),")"))</f>
        <v xml:space="preserve"> </v>
      </c>
      <c r="C34" s="511"/>
      <c r="D34" s="165"/>
      <c r="E34" s="163"/>
      <c r="F34" s="87"/>
      <c r="G34" s="166"/>
      <c r="H34" s="87"/>
      <c r="I34" s="87"/>
      <c r="J34" s="84"/>
      <c r="K34" s="84"/>
      <c r="L34" s="84"/>
      <c r="M34" s="84"/>
      <c r="N34" s="84"/>
      <c r="O34" s="84"/>
      <c r="P34" s="84"/>
      <c r="Q34" s="84"/>
      <c r="R34" s="84"/>
      <c r="S34" s="125"/>
    </row>
    <row r="35" spans="1:19" ht="12" customHeight="1">
      <c r="A35" s="165"/>
      <c r="B35" s="509"/>
      <c r="C35" s="509"/>
      <c r="D35" s="165"/>
      <c r="E35" s="164"/>
      <c r="F35" s="161"/>
      <c r="G35" s="123" t="str">
        <f>IF(F35=0," ",CONCATENATE(VLOOKUP(F35,Регистрация!$B$7:$M$55,3,0)," ",VLOOKUP(F35,Регистрация!$B$7:$M$55,4,0)))</f>
        <v xml:space="preserve"> </v>
      </c>
      <c r="H35" s="87"/>
      <c r="I35" s="510" t="s">
        <v>23</v>
      </c>
      <c r="J35" s="510"/>
      <c r="K35" s="510"/>
      <c r="L35" s="84"/>
      <c r="M35" s="84"/>
      <c r="N35" s="84"/>
      <c r="O35" s="84"/>
      <c r="P35" s="84"/>
      <c r="Q35" s="84"/>
      <c r="R35" s="84"/>
      <c r="S35" s="125"/>
    </row>
    <row r="36" spans="1:19" ht="12" customHeight="1">
      <c r="A36" s="168">
        <v>8</v>
      </c>
      <c r="B36" s="511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1"/>
      <c r="D36" s="165"/>
      <c r="E36" s="166"/>
      <c r="F36" s="87"/>
      <c r="G36" s="87"/>
      <c r="H36" s="87"/>
      <c r="I36" s="87"/>
      <c r="J36" s="84"/>
      <c r="K36" s="84"/>
      <c r="L36" s="84"/>
      <c r="M36" s="84"/>
      <c r="N36" s="84"/>
      <c r="O36" s="84"/>
      <c r="P36" s="84"/>
      <c r="Q36" s="84"/>
      <c r="R36" s="84"/>
      <c r="S36" s="125"/>
    </row>
    <row r="37" spans="1:19" ht="12" customHeight="1">
      <c r="A37" s="165"/>
      <c r="B37" s="509"/>
      <c r="C37" s="509"/>
      <c r="D37" s="168"/>
      <c r="E37" s="123" t="str">
        <f>IF(D37=0," ",CONCATENATE(VLOOKUP(D37,Регистрация!$B$7:$M$55,3,0)," ",VLOOKUP(D37,Регистрация!$B$7:$M$55,4,0)))</f>
        <v xml:space="preserve"> </v>
      </c>
      <c r="F37" s="87"/>
      <c r="G37" s="87"/>
      <c r="H37" s="169">
        <f>IF(H15=F11,F19,F11)</f>
        <v>0</v>
      </c>
      <c r="I37" s="123" t="str">
        <f>IF(H37=0," ",CONCATENATE(VLOOKUP(H37,Регистрация!$B$7:$M$55,3,0)," ",VLOOKUP(H37,Регистрация!$B$7:$M$55,4,0)))</f>
        <v xml:space="preserve"> </v>
      </c>
      <c r="J37" s="93"/>
      <c r="K37" s="93"/>
      <c r="L37" s="84"/>
      <c r="M37" s="84"/>
      <c r="N37" s="84"/>
      <c r="O37" s="84"/>
      <c r="P37" s="84"/>
      <c r="Q37" s="84"/>
      <c r="R37" s="84"/>
      <c r="S37" s="125"/>
    </row>
    <row r="38" spans="1:19" ht="12" customHeight="1">
      <c r="A38" s="168">
        <v>14</v>
      </c>
      <c r="B38" s="511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1"/>
      <c r="D38" s="170"/>
      <c r="E38" s="204"/>
      <c r="F38" s="107"/>
      <c r="G38" s="107"/>
      <c r="H38" s="98"/>
      <c r="I38" s="160"/>
      <c r="J38" s="161"/>
      <c r="K38" s="123" t="str">
        <f>IF(J38=0," ",CONCATENATE(VLOOKUP(J38,Регистрация!$B$7:$M$55,3,0)," ",VLOOKUP(J38,Регистрация!$B$7:$M$55,4,0)))</f>
        <v xml:space="preserve"> </v>
      </c>
      <c r="L38" s="127"/>
      <c r="M38" s="107"/>
      <c r="N38" s="107"/>
      <c r="O38" s="107"/>
      <c r="P38" s="107"/>
      <c r="Q38" s="95"/>
      <c r="R38" s="119"/>
      <c r="S38" s="125"/>
    </row>
    <row r="39" spans="1:19" ht="12" customHeight="1">
      <c r="A39" s="171"/>
      <c r="B39" s="89"/>
      <c r="C39" s="35"/>
      <c r="D39" s="172"/>
      <c r="E39" s="84"/>
      <c r="F39" s="89"/>
      <c r="G39" s="89"/>
      <c r="H39" s="169">
        <f>IF(H31=F27,F35,F27)</f>
        <v>0</v>
      </c>
      <c r="I39" s="123" t="str">
        <f>IF(H39=0," ",CONCATENATE(VLOOKUP(H39,Регистрация!$B$7:$M$55,3,0)," ",VLOOKUP(H39,Регистрация!$B$7:$M$55,4,0)))</f>
        <v xml:space="preserve"> </v>
      </c>
      <c r="J39" s="93"/>
      <c r="K39" s="90"/>
      <c r="L39" s="87"/>
      <c r="M39" s="87"/>
      <c r="N39" s="87"/>
      <c r="O39" s="87"/>
      <c r="P39" s="87"/>
      <c r="Q39" s="116"/>
      <c r="R39" s="116"/>
      <c r="S39" s="125"/>
    </row>
    <row r="40" spans="1:19">
      <c r="A40" s="495" t="s">
        <v>19</v>
      </c>
      <c r="B40" s="495"/>
      <c r="C40" s="495"/>
      <c r="D40" s="495"/>
      <c r="E40" s="495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125"/>
    </row>
    <row r="41" spans="1:19">
      <c r="A41" s="126"/>
      <c r="B41" s="173" t="s">
        <v>20</v>
      </c>
      <c r="C41" s="174" t="s">
        <v>21</v>
      </c>
      <c r="D41" s="175"/>
      <c r="E41" s="176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125"/>
    </row>
    <row r="42" spans="1:19" ht="13.5" customHeight="1">
      <c r="A42" s="177">
        <f>J23</f>
        <v>0</v>
      </c>
      <c r="B42" s="178">
        <v>1</v>
      </c>
      <c r="C42" s="508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08"/>
      <c r="E42" s="508"/>
      <c r="F42" s="98"/>
      <c r="G42" s="42"/>
      <c r="H42" s="93"/>
      <c r="I42" s="90"/>
      <c r="J42" s="89"/>
      <c r="K42" s="89"/>
      <c r="L42" s="89"/>
      <c r="M42" s="89"/>
      <c r="N42" s="89"/>
      <c r="O42" s="89"/>
      <c r="P42" s="89"/>
      <c r="Q42" s="89"/>
      <c r="R42" s="89"/>
      <c r="S42" s="125"/>
    </row>
    <row r="43" spans="1:19" ht="13.5" customHeight="1">
      <c r="A43" s="177">
        <f>IF(J23=H15,H31,H15)</f>
        <v>0</v>
      </c>
      <c r="B43" s="178">
        <v>2</v>
      </c>
      <c r="C43" s="508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08"/>
      <c r="E43" s="508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125"/>
    </row>
    <row r="44" spans="1:19" ht="13.5" customHeight="1">
      <c r="A44" s="177">
        <f>J38</f>
        <v>0</v>
      </c>
      <c r="B44" s="178">
        <v>3</v>
      </c>
      <c r="C44" s="508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08"/>
      <c r="E44" s="508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125"/>
    </row>
    <row r="45" spans="1:19" ht="13.5" customHeight="1">
      <c r="A45" s="177">
        <f>IF(J38=H37,H39,H37)</f>
        <v>0</v>
      </c>
      <c r="B45" s="178">
        <v>4</v>
      </c>
      <c r="C45" s="508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08"/>
      <c r="E45" s="508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125"/>
    </row>
    <row r="46" spans="1:19" s="135" customFormat="1" ht="26.25" customHeight="1">
      <c r="A46" s="490" t="s">
        <v>16</v>
      </c>
      <c r="B46" s="490"/>
      <c r="C46" s="490"/>
      <c r="D46" s="171"/>
      <c r="E46" s="33"/>
      <c r="F46" s="133"/>
      <c r="G46" s="133"/>
      <c r="H46" s="133"/>
      <c r="I46" s="33"/>
      <c r="J46" s="134" t="str">
        <f>Регистрация!L56</f>
        <v>Чириков Д.Ю.</v>
      </c>
      <c r="K46" s="33"/>
      <c r="L46" s="33"/>
      <c r="M46" s="33"/>
      <c r="N46" s="33"/>
      <c r="O46" s="33"/>
      <c r="P46" s="33"/>
      <c r="Q46" s="33"/>
      <c r="R46" s="33"/>
    </row>
    <row r="47" spans="1:19" s="135" customFormat="1">
      <c r="A47" s="171"/>
      <c r="B47" s="33"/>
      <c r="C47" s="33"/>
      <c r="D47" s="171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9" s="135" customFormat="1">
      <c r="A48" s="490" t="s">
        <v>17</v>
      </c>
      <c r="B48" s="490"/>
      <c r="C48" s="490"/>
      <c r="D48" s="171"/>
      <c r="E48" s="33"/>
      <c r="F48" s="133"/>
      <c r="G48" s="133"/>
      <c r="H48" s="133"/>
      <c r="I48" s="33"/>
      <c r="J48" s="134" t="str">
        <f>Регистрация!L58</f>
        <v>Неряхина П.А.</v>
      </c>
      <c r="K48" s="33"/>
      <c r="L48" s="33"/>
      <c r="M48" s="33"/>
      <c r="N48" s="33"/>
      <c r="O48" s="33"/>
      <c r="P48" s="33"/>
      <c r="Q48" s="33"/>
      <c r="R48" s="33"/>
    </row>
    <row r="50" s="70" customFormat="1"/>
    <row r="51" s="70" customFormat="1"/>
    <row r="52" s="70" customFormat="1"/>
    <row r="53" s="70" customFormat="1"/>
    <row r="54" s="70" customFormat="1"/>
    <row r="55" s="70" customFormat="1"/>
    <row r="56" s="70" customFormat="1"/>
    <row r="57" s="70" customFormat="1"/>
    <row r="58" s="70" customFormat="1"/>
    <row r="59" s="70" customFormat="1"/>
    <row r="60" s="70" customFormat="1"/>
    <row r="61" s="70" customFormat="1"/>
    <row r="62" s="70" customFormat="1"/>
    <row r="63" s="70" customFormat="1"/>
    <row r="64" s="70" customFormat="1"/>
    <row r="65" s="70" customFormat="1"/>
    <row r="66" s="70" customFormat="1"/>
  </sheetData>
  <mergeCells count="44">
    <mergeCell ref="A1:K1"/>
    <mergeCell ref="A3:K3"/>
    <mergeCell ref="A5:C5"/>
    <mergeCell ref="D5:G5"/>
    <mergeCell ref="A7:K7"/>
    <mergeCell ref="B8:C8"/>
    <mergeCell ref="B9:E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E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I35:K35"/>
    <mergeCell ref="B36:C36"/>
    <mergeCell ref="C44:E44"/>
    <mergeCell ref="C45:E45"/>
    <mergeCell ref="A46:C46"/>
    <mergeCell ref="A48:C48"/>
    <mergeCell ref="B37:C37"/>
    <mergeCell ref="B38:C38"/>
    <mergeCell ref="A40:E40"/>
    <mergeCell ref="C42:E42"/>
    <mergeCell ref="C43:E43"/>
  </mergeCells>
  <pageMargins left="0.42013888888888901" right="0.27013888888888898" top="0.140277777777778" bottom="0.179861111111111" header="0.51180555555555496" footer="0.51180555555555496"/>
  <pageSetup paperSize="9" firstPageNumber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66"/>
  <sheetViews>
    <sheetView zoomScaleNormal="100" workbookViewId="0">
      <selection activeCell="M26" sqref="M26"/>
    </sheetView>
  </sheetViews>
  <sheetFormatPr defaultColWidth="9.140625" defaultRowHeight="12.75"/>
  <cols>
    <col min="1" max="1" width="2.42578125" style="150" customWidth="1"/>
    <col min="2" max="2" width="5.7109375" style="70" customWidth="1"/>
    <col min="3" max="3" width="33.85546875" style="70" customWidth="1"/>
    <col min="4" max="4" width="2" style="150" customWidth="1"/>
    <col min="5" max="5" width="17.42578125" style="70" customWidth="1"/>
    <col min="6" max="6" width="2" style="70" customWidth="1"/>
    <col min="7" max="7" width="17.42578125" style="70" customWidth="1"/>
    <col min="8" max="8" width="2" style="70" customWidth="1"/>
    <col min="9" max="9" width="17.42578125" style="70" customWidth="1"/>
    <col min="10" max="10" width="2" style="70" customWidth="1"/>
    <col min="11" max="11" width="17.42578125" style="70" customWidth="1"/>
    <col min="12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80"/>
      <c r="M1" s="80"/>
      <c r="N1" s="80"/>
      <c r="O1" s="80"/>
      <c r="P1" s="80"/>
      <c r="Q1" s="80"/>
      <c r="R1" s="80"/>
    </row>
    <row r="2" spans="1:23" ht="4.5" customHeight="1">
      <c r="A2" s="151"/>
      <c r="B2" s="81"/>
      <c r="C2" s="81"/>
      <c r="D2" s="151"/>
      <c r="E2" s="81"/>
      <c r="F2" s="81"/>
      <c r="G2" s="81"/>
      <c r="H2" s="81"/>
      <c r="I2" s="81"/>
      <c r="J2" s="79"/>
      <c r="K2" s="79"/>
      <c r="L2" s="80"/>
      <c r="M2" s="80"/>
      <c r="N2" s="80"/>
      <c r="O2" s="80"/>
      <c r="P2" s="80"/>
      <c r="Q2" s="80"/>
      <c r="R2" s="80"/>
    </row>
    <row r="3" spans="1:23" ht="15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80"/>
      <c r="M3" s="80"/>
      <c r="N3" s="80"/>
      <c r="O3" s="80"/>
      <c r="P3" s="80"/>
      <c r="Q3" s="80"/>
      <c r="R3" s="80"/>
    </row>
    <row r="4" spans="1:23" ht="4.5" customHeight="1">
      <c r="A4" s="152"/>
      <c r="B4" s="82"/>
      <c r="C4" s="82"/>
      <c r="D4" s="152"/>
      <c r="E4" s="82"/>
      <c r="F4" s="82"/>
      <c r="G4" s="82"/>
      <c r="H4" s="82"/>
      <c r="I4" s="82"/>
      <c r="J4" s="83"/>
      <c r="K4" s="82"/>
      <c r="L4" s="84"/>
      <c r="M4" s="84"/>
      <c r="N4" s="84"/>
      <c r="O4" s="84"/>
      <c r="P4" s="84"/>
      <c r="Q4" s="84"/>
      <c r="R4" s="84"/>
    </row>
    <row r="5" spans="1:23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153">
        <f>Регистрация!L3</f>
        <v>44948</v>
      </c>
      <c r="J5" s="82"/>
      <c r="K5" s="154">
        <f>Регистрация!M3</f>
        <v>0</v>
      </c>
      <c r="L5" s="84"/>
      <c r="M5" s="84"/>
      <c r="N5" s="84"/>
      <c r="O5" s="84"/>
      <c r="P5" s="84"/>
      <c r="Q5" s="87"/>
      <c r="R5" s="87"/>
    </row>
    <row r="6" spans="1:23" ht="4.5" customHeight="1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9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84"/>
      <c r="M7" s="84"/>
      <c r="N7" s="84"/>
      <c r="O7" s="84"/>
      <c r="P7" s="84"/>
      <c r="Q7" s="87"/>
      <c r="R7" s="87"/>
    </row>
    <row r="8" spans="1:23" s="103" customFormat="1" ht="12" customHeight="1">
      <c r="A8" s="157"/>
      <c r="B8" s="509"/>
      <c r="C8" s="509"/>
      <c r="D8" s="100"/>
      <c r="E8" s="42"/>
      <c r="F8" s="93"/>
      <c r="G8" s="93"/>
      <c r="H8" s="93"/>
      <c r="I8" s="100"/>
      <c r="J8" s="100"/>
      <c r="K8" s="100"/>
      <c r="L8" s="100"/>
      <c r="M8" s="93"/>
      <c r="N8" s="93"/>
      <c r="O8" s="93"/>
      <c r="P8" s="95"/>
      <c r="Q8" s="101"/>
      <c r="R8" s="101"/>
      <c r="S8" s="102"/>
    </row>
    <row r="9" spans="1:23" s="106" customFormat="1" ht="12" customHeight="1">
      <c r="A9" s="156">
        <v>2</v>
      </c>
      <c r="B9" s="511" t="str">
        <f>IF(Регистрация!$D$6&lt;A9," ",CONCATENATE(VLOOKUP(A9,Регистрация!$B$7:$M$55,3,0)," ",VLOOKUP(A9,Регистрация!$B$7:$M$55,4,0)," ","(",VLOOKUP(A9,Регистрация!$B$7:$M$55,11,0),")"))</f>
        <v>Колтырин Игорь (Хайдуков А.В)</v>
      </c>
      <c r="C9" s="511"/>
      <c r="D9" s="511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1"/>
      <c r="F9" s="93"/>
      <c r="G9" s="93"/>
      <c r="H9" s="93"/>
      <c r="I9" s="90"/>
      <c r="J9" s="93"/>
      <c r="K9" s="93"/>
      <c r="L9" s="90"/>
      <c r="M9" s="93"/>
      <c r="N9" s="93"/>
      <c r="O9" s="93"/>
      <c r="P9" s="95"/>
      <c r="Q9" s="104"/>
      <c r="R9" s="104"/>
      <c r="S9" s="105"/>
    </row>
    <row r="10" spans="1:23" s="97" customFormat="1" ht="12" customHeight="1">
      <c r="A10" s="157"/>
      <c r="B10" s="509"/>
      <c r="C10" s="509"/>
      <c r="D10" s="157"/>
      <c r="E10" s="160"/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107"/>
      <c r="Q10" s="90"/>
      <c r="R10" s="90"/>
      <c r="S10" s="96"/>
    </row>
    <row r="11" spans="1:23" s="103" customFormat="1" ht="12" customHeight="1">
      <c r="A11" s="157"/>
      <c r="B11" s="509"/>
      <c r="C11" s="509"/>
      <c r="D11" s="157"/>
      <c r="E11" s="160"/>
      <c r="F11" s="161"/>
      <c r="G11" s="123" t="str">
        <f>IF(F11=0," ",CONCATENATE(VLOOKUP(F11,Регистрация!$B$7:$M$55,3,0)," ",VLOOKUP(F11,Регистрация!$B$7:$M$55,4,0)))</f>
        <v xml:space="preserve"> </v>
      </c>
      <c r="H11" s="93"/>
      <c r="I11" s="93"/>
      <c r="J11" s="93"/>
      <c r="K11" s="93"/>
      <c r="L11" s="93"/>
      <c r="M11" s="93"/>
      <c r="N11" s="93"/>
      <c r="O11" s="90"/>
      <c r="P11" s="93"/>
      <c r="Q11" s="101"/>
      <c r="R11" s="101"/>
      <c r="S11" s="102"/>
    </row>
    <row r="12" spans="1:23" s="97" customFormat="1" ht="12" customHeight="1">
      <c r="A12" s="156">
        <v>6</v>
      </c>
      <c r="B12" s="511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1"/>
      <c r="D12" s="157"/>
      <c r="E12" s="166"/>
      <c r="F12" s="98"/>
      <c r="G12" s="163"/>
      <c r="H12" s="93"/>
      <c r="I12" s="93"/>
      <c r="J12" s="93"/>
      <c r="K12" s="93"/>
      <c r="L12" s="93"/>
      <c r="M12" s="93"/>
      <c r="N12" s="93"/>
      <c r="O12" s="90"/>
      <c r="P12" s="107"/>
      <c r="Q12" s="90"/>
      <c r="R12" s="90"/>
      <c r="S12" s="96"/>
    </row>
    <row r="13" spans="1:23" s="103" customFormat="1" ht="12" customHeight="1">
      <c r="A13" s="157"/>
      <c r="B13" s="509"/>
      <c r="C13" s="509"/>
      <c r="D13" s="156"/>
      <c r="E13" s="123" t="str">
        <f>IF(D13=0," ",CONCATENATE(VLOOKUP(D13,Регистрация!$B$7:$M$55,3,0)," ",VLOOKUP(D13,Регистрация!$B$7:$M$55,4,0)))</f>
        <v xml:space="preserve"> </v>
      </c>
      <c r="F13" s="206"/>
      <c r="G13" s="164"/>
      <c r="H13" s="93"/>
      <c r="I13" s="93"/>
      <c r="J13" s="93"/>
      <c r="K13" s="93"/>
      <c r="L13" s="93"/>
      <c r="M13" s="109"/>
      <c r="N13" s="109"/>
      <c r="O13" s="109"/>
      <c r="P13" s="109"/>
      <c r="Q13" s="101"/>
      <c r="R13" s="101"/>
      <c r="S13" s="102"/>
    </row>
    <row r="14" spans="1:23" s="103" customFormat="1" ht="12" customHeight="1">
      <c r="A14" s="156">
        <v>12</v>
      </c>
      <c r="B14" s="511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1"/>
      <c r="D14" s="157"/>
      <c r="E14" s="167"/>
      <c r="F14" s="98"/>
      <c r="G14" s="164"/>
      <c r="H14" s="93"/>
      <c r="I14" s="110"/>
      <c r="J14" s="110"/>
      <c r="K14" s="110"/>
      <c r="L14" s="110"/>
      <c r="M14" s="93"/>
      <c r="N14" s="93"/>
      <c r="O14" s="93"/>
      <c r="P14" s="111"/>
      <c r="Q14" s="101"/>
      <c r="R14" s="101"/>
      <c r="S14" s="105"/>
      <c r="W14" s="112"/>
    </row>
    <row r="15" spans="1:23" ht="12" customHeight="1">
      <c r="A15" s="165"/>
      <c r="B15" s="509"/>
      <c r="C15" s="509"/>
      <c r="D15" s="165"/>
      <c r="E15" s="167"/>
      <c r="F15" s="98"/>
      <c r="G15" s="164"/>
      <c r="H15" s="161"/>
      <c r="I15" s="123" t="str">
        <f>IF(H15=0," ",CONCATENATE(VLOOKUP(H15,Регистрация!$B$7:$M$55,3,0)," ",VLOOKUP(H15,Регистрация!$B$7:$M$55,4,0)))</f>
        <v xml:space="preserve"> </v>
      </c>
      <c r="J15" s="90"/>
      <c r="K15" s="90"/>
      <c r="L15" s="90"/>
      <c r="M15" s="93"/>
      <c r="N15" s="93"/>
      <c r="O15" s="93"/>
      <c r="P15" s="114"/>
      <c r="Q15" s="115"/>
      <c r="R15" s="116"/>
    </row>
    <row r="16" spans="1:23" ht="12" customHeight="1">
      <c r="A16" s="168">
        <v>4</v>
      </c>
      <c r="B16" s="511" t="str">
        <f>IF(Регистрация!$D$6&lt;A16," ",CONCATENATE(VLOOKUP(A16,Регистрация!$B$7:$M$55,3,0)," ",VLOOKUP(A16,Регистрация!$B$7:$M$55,4,0)," ","(",VLOOKUP(A16,Регистрация!$B$7:$M$55,11,0),")"))</f>
        <v>Найфонов Тимур (Попкова А.В., Высоколов Е.А.)</v>
      </c>
      <c r="C16" s="511"/>
      <c r="D16" s="157"/>
      <c r="E16" s="167"/>
      <c r="F16" s="98"/>
      <c r="G16" s="164"/>
      <c r="H16" s="89"/>
      <c r="I16" s="163"/>
      <c r="J16" s="117"/>
      <c r="K16" s="117"/>
      <c r="L16" s="117"/>
      <c r="M16" s="93"/>
      <c r="N16" s="93"/>
      <c r="O16" s="90"/>
      <c r="P16" s="107"/>
      <c r="Q16" s="95"/>
      <c r="R16" s="116"/>
    </row>
    <row r="17" spans="1:19" ht="12" customHeight="1">
      <c r="A17" s="157"/>
      <c r="B17" s="509"/>
      <c r="C17" s="509"/>
      <c r="D17" s="156"/>
      <c r="E17" s="123" t="str">
        <f>IF(D17=0," ",CONCATENATE(VLOOKUP(D17,Регистрация!$B$7:$M$55,3,0)," ",VLOOKUP(D17,Регистрация!$B$7:$M$55,4,0)))</f>
        <v xml:space="preserve"> </v>
      </c>
      <c r="F17" s="98"/>
      <c r="G17" s="207"/>
      <c r="H17" s="93"/>
      <c r="I17" s="164"/>
      <c r="J17" s="93"/>
      <c r="K17" s="93"/>
      <c r="L17" s="93"/>
      <c r="M17" s="93"/>
      <c r="N17" s="93"/>
      <c r="O17" s="90"/>
      <c r="P17" s="107"/>
      <c r="Q17" s="95"/>
      <c r="R17" s="119"/>
    </row>
    <row r="18" spans="1:19" ht="12" customHeight="1">
      <c r="A18" s="168">
        <v>10</v>
      </c>
      <c r="B18" s="511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511"/>
      <c r="D18" s="157"/>
      <c r="E18" s="163"/>
      <c r="F18" s="98"/>
      <c r="G18" s="166"/>
      <c r="H18" s="93"/>
      <c r="I18" s="164"/>
      <c r="J18" s="93"/>
      <c r="K18" s="93"/>
      <c r="L18" s="90"/>
      <c r="M18" s="93"/>
      <c r="N18" s="93"/>
      <c r="O18" s="93"/>
      <c r="P18" s="107"/>
      <c r="Q18" s="95"/>
      <c r="R18" s="116"/>
    </row>
    <row r="19" spans="1:19" ht="12" customHeight="1">
      <c r="A19" s="165"/>
      <c r="B19" s="509"/>
      <c r="C19" s="509"/>
      <c r="D19" s="157"/>
      <c r="E19" s="164"/>
      <c r="F19" s="161"/>
      <c r="G19" s="123" t="str">
        <f>IF(F19=0," ",CONCATENATE(VLOOKUP(F19,Регистрация!$B$7:$M$55,3,0)," ",VLOOKUP(F19,Регистрация!$B$7:$M$55,4,0)))</f>
        <v xml:space="preserve"> </v>
      </c>
      <c r="H19" s="93"/>
      <c r="I19" s="164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12" customHeight="1">
      <c r="A20" s="168">
        <v>8</v>
      </c>
      <c r="B20" s="511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1"/>
      <c r="D20" s="157"/>
      <c r="E20" s="166"/>
      <c r="F20" s="90"/>
      <c r="G20" s="167"/>
      <c r="H20" s="93"/>
      <c r="I20" s="164"/>
      <c r="J20" s="124"/>
      <c r="K20" s="124"/>
      <c r="L20" s="124"/>
      <c r="M20" s="93"/>
      <c r="N20" s="93"/>
      <c r="O20" s="90"/>
      <c r="P20" s="107"/>
      <c r="Q20" s="95"/>
      <c r="R20" s="116"/>
      <c r="S20" s="125"/>
    </row>
    <row r="21" spans="1:19" ht="12" customHeight="1">
      <c r="A21" s="165"/>
      <c r="B21" s="509"/>
      <c r="C21" s="509"/>
      <c r="D21" s="156"/>
      <c r="E21" s="123" t="str">
        <f>IF(D21=0," ",CONCATENATE(VLOOKUP(D21,Регистрация!$B$7:$M$55,3,0)," ",VLOOKUP(D21,Регистрация!$B$7:$M$55,4,0)))</f>
        <v xml:space="preserve"> </v>
      </c>
      <c r="F21" s="90"/>
      <c r="G21" s="167"/>
      <c r="H21" s="93"/>
      <c r="I21" s="164"/>
      <c r="J21" s="93"/>
      <c r="K21" s="93"/>
      <c r="L21" s="93"/>
      <c r="M21" s="93"/>
      <c r="N21" s="93"/>
      <c r="O21" s="90"/>
      <c r="P21" s="107"/>
      <c r="Q21" s="95"/>
      <c r="R21" s="116"/>
      <c r="S21" s="125"/>
    </row>
    <row r="22" spans="1:19" ht="12" customHeight="1">
      <c r="A22" s="168">
        <v>14</v>
      </c>
      <c r="B22" s="511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1"/>
      <c r="D22" s="157"/>
      <c r="E22" s="167"/>
      <c r="F22" s="95"/>
      <c r="G22" s="167"/>
      <c r="H22" s="95"/>
      <c r="I22" s="164"/>
      <c r="J22" s="95"/>
      <c r="K22" s="95"/>
      <c r="L22" s="95"/>
      <c r="M22" s="95"/>
      <c r="N22" s="107"/>
      <c r="O22" s="107"/>
      <c r="P22" s="107"/>
      <c r="Q22" s="95"/>
      <c r="R22" s="116"/>
      <c r="S22" s="125"/>
    </row>
    <row r="23" spans="1:19" ht="12" customHeight="1">
      <c r="A23" s="165"/>
      <c r="B23" s="509"/>
      <c r="C23" s="509"/>
      <c r="D23" s="165"/>
      <c r="E23" s="167"/>
      <c r="F23" s="84"/>
      <c r="G23" s="167"/>
      <c r="H23" s="84"/>
      <c r="I23" s="164"/>
      <c r="J23" s="161"/>
      <c r="K23" s="123" t="str">
        <f>IF(J23=0," ",CONCATENATE(VLOOKUP(J23,Регистрация!$B$7:$M$55,3,0)," ",VLOOKUP(J23,Регистрация!$B$7:$M$55,4,0)))</f>
        <v xml:space="preserve"> </v>
      </c>
      <c r="L23" s="84"/>
      <c r="M23" s="84"/>
      <c r="N23" s="84"/>
      <c r="O23" s="84"/>
      <c r="P23" s="84"/>
      <c r="Q23" s="84"/>
      <c r="R23" s="84"/>
      <c r="S23" s="125"/>
    </row>
    <row r="24" spans="1:19" ht="12" customHeight="1">
      <c r="A24" s="156">
        <v>1</v>
      </c>
      <c r="B24" s="511" t="str">
        <f>IF(Регистрация!$D$6&lt;A24," ",CONCATENATE(VLOOKUP(A24,Регистрация!$B$7:$M$55,3,0)," ",VLOOKUP(A24,Регистрация!$B$7:$M$55,4,0)," ","(",VLOOKUP(A24,Регистрация!$B$7:$M$55,11,0),")"))</f>
        <v>Жданов  Максим (Лопухов В.А.)</v>
      </c>
      <c r="C24" s="511"/>
      <c r="D24" s="165"/>
      <c r="E24" s="167"/>
      <c r="F24" s="87"/>
      <c r="G24" s="167"/>
      <c r="H24" s="87"/>
      <c r="I24" s="164"/>
      <c r="J24" s="84"/>
      <c r="K24" s="84"/>
      <c r="L24" s="84"/>
      <c r="M24" s="84"/>
      <c r="N24" s="84"/>
      <c r="O24" s="84"/>
      <c r="P24" s="84"/>
      <c r="Q24" s="84"/>
      <c r="R24" s="84"/>
      <c r="S24" s="125"/>
    </row>
    <row r="25" spans="1:19" ht="12" customHeight="1">
      <c r="A25" s="157"/>
      <c r="B25" s="509"/>
      <c r="C25" s="509"/>
      <c r="D25" s="168"/>
      <c r="E25" s="123" t="str">
        <f>IF(D25=0," ",CONCATENATE(VLOOKUP(D25,Регистрация!$B$7:$M$55,3,0)," ",VLOOKUP(D25,Регистрация!$B$7:$M$55,4,0)))</f>
        <v xml:space="preserve"> </v>
      </c>
      <c r="F25" s="87"/>
      <c r="G25" s="167"/>
      <c r="H25" s="87"/>
      <c r="I25" s="164"/>
      <c r="J25" s="84"/>
      <c r="K25" s="84"/>
      <c r="L25" s="84"/>
      <c r="M25" s="84"/>
      <c r="N25" s="84"/>
      <c r="O25" s="84"/>
      <c r="P25" s="84"/>
      <c r="Q25" s="84"/>
      <c r="R25" s="84"/>
      <c r="S25" s="125"/>
    </row>
    <row r="26" spans="1:19" ht="12" customHeight="1">
      <c r="A26" s="156">
        <v>9</v>
      </c>
      <c r="B26" s="511" t="str">
        <f>IF(Регистрация!$D$6&lt;A26," ",CONCATENATE(VLOOKUP(A26,Регистрация!$B$7:$M$55,3,0)," ",VLOOKUP(A26,Регистрация!$B$7:$M$55,4,0)," ","(",VLOOKUP(A26,Регистрация!$B$7:$M$55,11,0),")"))</f>
        <v xml:space="preserve"> </v>
      </c>
      <c r="C26" s="511"/>
      <c r="D26" s="165"/>
      <c r="E26" s="163"/>
      <c r="F26" s="87"/>
      <c r="G26" s="167"/>
      <c r="H26" s="87"/>
      <c r="I26" s="164"/>
      <c r="J26" s="84"/>
      <c r="K26" s="84"/>
      <c r="L26" s="84"/>
      <c r="M26" s="84"/>
      <c r="N26" s="84"/>
      <c r="O26" s="84"/>
      <c r="P26" s="84"/>
      <c r="Q26" s="84"/>
      <c r="R26" s="84"/>
      <c r="S26" s="125"/>
    </row>
    <row r="27" spans="1:19" ht="12" customHeight="1">
      <c r="A27" s="157"/>
      <c r="B27" s="509"/>
      <c r="C27" s="509"/>
      <c r="D27" s="165"/>
      <c r="E27" s="164"/>
      <c r="F27" s="161"/>
      <c r="G27" s="123" t="str">
        <f>IF(F27=0," ",CONCATENATE(VLOOKUP(F27,Регистрация!$B$7:$M$55,3,0)," ",VLOOKUP(F27,Регистрация!$B$7:$M$55,4,0)))</f>
        <v xml:space="preserve"> </v>
      </c>
      <c r="H27" s="87"/>
      <c r="I27" s="164"/>
      <c r="J27" s="84"/>
      <c r="K27" s="84"/>
      <c r="L27" s="84"/>
      <c r="M27" s="84"/>
      <c r="N27" s="84"/>
      <c r="O27" s="84"/>
      <c r="P27" s="84"/>
      <c r="Q27" s="84"/>
      <c r="R27" s="84"/>
      <c r="S27" s="125"/>
    </row>
    <row r="28" spans="1:19" ht="12" customHeight="1">
      <c r="A28" s="156">
        <v>5</v>
      </c>
      <c r="B28" s="511" t="str">
        <f>IF(Регистрация!$D$6&lt;A28," ",CONCATENATE(VLOOKUP(A28,Регистрация!$B$7:$M$55,3,0)," ",VLOOKUP(A28,Регистрация!$B$7:$M$55,4,0)," ","(",VLOOKUP(A28,Регистрация!$B$7:$M$55,11,0),")"))</f>
        <v>Соловьев  Федор  (Кожевников М.Н.)</v>
      </c>
      <c r="C28" s="511"/>
      <c r="D28" s="165"/>
      <c r="E28" s="166"/>
      <c r="F28" s="87"/>
      <c r="G28" s="163"/>
      <c r="H28" s="87"/>
      <c r="I28" s="164"/>
      <c r="J28" s="84"/>
      <c r="K28" s="84"/>
      <c r="L28" s="84"/>
      <c r="M28" s="84"/>
      <c r="N28" s="84"/>
      <c r="O28" s="84"/>
      <c r="P28" s="84"/>
      <c r="Q28" s="84"/>
      <c r="R28" s="84"/>
      <c r="S28" s="125"/>
    </row>
    <row r="29" spans="1:19" ht="12" customHeight="1">
      <c r="A29" s="157"/>
      <c r="B29" s="509"/>
      <c r="C29" s="509"/>
      <c r="D29" s="168"/>
      <c r="E29" s="123" t="str">
        <f>IF(D29=0," ",CONCATENATE(VLOOKUP(D29,Регистрация!$B$7:$M$55,3,0)," ",VLOOKUP(D29,Регистрация!$B$7:$M$55,4,0)))</f>
        <v xml:space="preserve"> </v>
      </c>
      <c r="F29" s="87"/>
      <c r="G29" s="164"/>
      <c r="H29" s="87"/>
      <c r="I29" s="164"/>
      <c r="J29" s="84"/>
      <c r="K29" s="84"/>
      <c r="L29" s="84"/>
      <c r="M29" s="84"/>
      <c r="N29" s="84"/>
      <c r="O29" s="84"/>
      <c r="P29" s="84"/>
      <c r="Q29" s="84"/>
      <c r="R29" s="84"/>
      <c r="S29" s="125"/>
    </row>
    <row r="30" spans="1:19" ht="12" customHeight="1">
      <c r="A30" s="156">
        <v>13</v>
      </c>
      <c r="B30" s="511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1"/>
      <c r="D30" s="165"/>
      <c r="E30" s="167"/>
      <c r="F30" s="87"/>
      <c r="G30" s="164"/>
      <c r="H30" s="87"/>
      <c r="I30" s="166"/>
      <c r="J30" s="84"/>
      <c r="K30" s="84"/>
      <c r="L30" s="84"/>
      <c r="M30" s="84"/>
      <c r="N30" s="84"/>
      <c r="O30" s="84"/>
      <c r="P30" s="84"/>
      <c r="Q30" s="84"/>
      <c r="R30" s="84"/>
      <c r="S30" s="125"/>
    </row>
    <row r="31" spans="1:19" ht="12" customHeight="1">
      <c r="A31" s="165"/>
      <c r="B31" s="509"/>
      <c r="C31" s="509"/>
      <c r="D31" s="165"/>
      <c r="E31" s="167"/>
      <c r="F31" s="87"/>
      <c r="G31" s="164"/>
      <c r="H31" s="161"/>
      <c r="I31" s="123" t="str">
        <f>IF(H31=0," ",CONCATENATE(VLOOKUP(H31,Регистрация!$B$7:$M$55,3,0)," ",VLOOKUP(H31,Регистрация!$B$7:$M$55,4,0)))</f>
        <v xml:space="preserve"> </v>
      </c>
      <c r="J31" s="84"/>
      <c r="K31" s="84"/>
      <c r="L31" s="84"/>
      <c r="M31" s="84"/>
      <c r="N31" s="84"/>
      <c r="O31" s="84"/>
      <c r="P31" s="84"/>
      <c r="Q31" s="84"/>
      <c r="R31" s="84"/>
      <c r="S31" s="125"/>
    </row>
    <row r="32" spans="1:19" ht="12" customHeight="1">
      <c r="A32" s="168">
        <v>3</v>
      </c>
      <c r="B32" s="511" t="str">
        <f>IF(Регистрация!$D$6&lt;A32," ",CONCATENATE(VLOOKUP(A32,Регистрация!$B$7:$M$55,3,0)," ",VLOOKUP(A32,Регистрация!$B$7:$M$55,4,0)," ","(",VLOOKUP(A32,Регистрация!$B$7:$M$55,11,0),")"))</f>
        <v>Подольский Михаил (Страхов В.Д.)</v>
      </c>
      <c r="C32" s="511"/>
      <c r="D32" s="165"/>
      <c r="E32" s="167"/>
      <c r="F32" s="87"/>
      <c r="G32" s="164"/>
      <c r="H32" s="87"/>
      <c r="I32" s="87"/>
      <c r="J32" s="84"/>
      <c r="K32" s="84"/>
      <c r="L32" s="84"/>
      <c r="M32" s="84"/>
      <c r="N32" s="84"/>
      <c r="O32" s="84"/>
      <c r="P32" s="84"/>
      <c r="Q32" s="84"/>
      <c r="R32" s="84"/>
      <c r="S32" s="125"/>
    </row>
    <row r="33" spans="1:19" ht="12" customHeight="1">
      <c r="A33" s="157"/>
      <c r="B33" s="509"/>
      <c r="C33" s="509"/>
      <c r="D33" s="168"/>
      <c r="E33" s="123" t="str">
        <f>IF(D33=0," ",CONCATENATE(VLOOKUP(D33,Регистрация!$B$7:$M$55,3,0)," ",VLOOKUP(D33,Регистрация!$B$7:$M$55,4,0)))</f>
        <v xml:space="preserve"> </v>
      </c>
      <c r="F33" s="87"/>
      <c r="G33" s="164"/>
      <c r="H33" s="87"/>
      <c r="I33" s="87"/>
      <c r="J33" s="84"/>
      <c r="K33" s="84"/>
      <c r="L33" s="84"/>
      <c r="M33" s="84"/>
      <c r="N33" s="84"/>
      <c r="O33" s="84"/>
      <c r="P33" s="84"/>
      <c r="Q33" s="84"/>
      <c r="R33" s="84"/>
      <c r="S33" s="125"/>
    </row>
    <row r="34" spans="1:19" ht="12" customHeight="1">
      <c r="A34" s="168">
        <v>11</v>
      </c>
      <c r="B34" s="511" t="str">
        <f>IF(Регистрация!$D$6&lt;A34," ",CONCATENATE(VLOOKUP(A34,Регистрация!$B$7:$M$55,3,0)," ",VLOOKUP(A34,Регистрация!$B$7:$M$55,4,0)," ","(",VLOOKUP(A34,Регистрация!$B$7:$M$55,11,0),")"))</f>
        <v xml:space="preserve"> </v>
      </c>
      <c r="C34" s="511"/>
      <c r="D34" s="165"/>
      <c r="E34" s="163"/>
      <c r="F34" s="87"/>
      <c r="G34" s="166"/>
      <c r="H34" s="87"/>
      <c r="I34" s="87"/>
      <c r="J34" s="84"/>
      <c r="K34" s="84"/>
      <c r="L34" s="84"/>
      <c r="M34" s="84"/>
      <c r="N34" s="84"/>
      <c r="O34" s="84"/>
      <c r="P34" s="84"/>
      <c r="Q34" s="84"/>
      <c r="R34" s="84"/>
      <c r="S34" s="125"/>
    </row>
    <row r="35" spans="1:19" ht="12" customHeight="1">
      <c r="A35" s="165"/>
      <c r="B35" s="509"/>
      <c r="C35" s="509"/>
      <c r="D35" s="165"/>
      <c r="E35" s="164"/>
      <c r="F35" s="161"/>
      <c r="G35" s="123" t="str">
        <f>IF(F35=0," ",CONCATENATE(VLOOKUP(F35,Регистрация!$B$7:$M$55,3,0)," ",VLOOKUP(F35,Регистрация!$B$7:$M$55,4,0)))</f>
        <v xml:space="preserve"> </v>
      </c>
      <c r="H35" s="87"/>
      <c r="I35" s="510" t="s">
        <v>23</v>
      </c>
      <c r="J35" s="510"/>
      <c r="K35" s="510"/>
      <c r="L35" s="84"/>
      <c r="M35" s="84"/>
      <c r="N35" s="84"/>
      <c r="O35" s="84"/>
      <c r="P35" s="84"/>
      <c r="Q35" s="84"/>
      <c r="R35" s="84"/>
      <c r="S35" s="125"/>
    </row>
    <row r="36" spans="1:19" ht="12" customHeight="1">
      <c r="A36" s="168">
        <v>7</v>
      </c>
      <c r="B36" s="511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1"/>
      <c r="D36" s="165"/>
      <c r="E36" s="166"/>
      <c r="F36" s="87"/>
      <c r="G36" s="87"/>
      <c r="H36" s="87"/>
      <c r="I36" s="87"/>
      <c r="J36" s="84"/>
      <c r="K36" s="84"/>
      <c r="L36" s="84"/>
      <c r="M36" s="84"/>
      <c r="N36" s="84"/>
      <c r="O36" s="84"/>
      <c r="P36" s="84"/>
      <c r="Q36" s="84"/>
      <c r="R36" s="84"/>
      <c r="S36" s="125"/>
    </row>
    <row r="37" spans="1:19" ht="12" customHeight="1">
      <c r="A37" s="165"/>
      <c r="B37" s="509"/>
      <c r="C37" s="509"/>
      <c r="D37" s="168"/>
      <c r="E37" s="123" t="str">
        <f>IF(D37=0," ",CONCATENATE(VLOOKUP(D37,Регистрация!$B$7:$M$55,3,0)," ",VLOOKUP(D37,Регистрация!$B$7:$M$55,4,0)))</f>
        <v xml:space="preserve"> </v>
      </c>
      <c r="F37" s="87"/>
      <c r="G37" s="87"/>
      <c r="H37" s="169">
        <f>IF(H15=F11,F19,F11)</f>
        <v>0</v>
      </c>
      <c r="I37" s="123" t="str">
        <f>IF(H37=0," ",CONCATENATE(VLOOKUP(H37,Регистрация!$B$7:$M$55,3,0)," ",VLOOKUP(H37,Регистрация!$B$7:$M$55,4,0)))</f>
        <v xml:space="preserve"> </v>
      </c>
      <c r="J37" s="93"/>
      <c r="K37" s="93"/>
      <c r="L37" s="84"/>
      <c r="M37" s="84"/>
      <c r="N37" s="84"/>
      <c r="O37" s="84"/>
      <c r="P37" s="84"/>
      <c r="Q37" s="84"/>
      <c r="R37" s="84"/>
      <c r="S37" s="125"/>
    </row>
    <row r="38" spans="1:19" ht="12" customHeight="1">
      <c r="A38" s="168">
        <v>15</v>
      </c>
      <c r="B38" s="511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1"/>
      <c r="D38" s="170"/>
      <c r="E38" s="95"/>
      <c r="F38" s="107"/>
      <c r="G38" s="107"/>
      <c r="H38" s="98"/>
      <c r="I38" s="160"/>
      <c r="J38" s="161"/>
      <c r="K38" s="123" t="str">
        <f>IF(J38=0," ",CONCATENATE(VLOOKUP(J38,Регистрация!$B$7:$M$55,3,0)," ",VLOOKUP(J38,Регистрация!$B$7:$M$55,4,0)))</f>
        <v xml:space="preserve"> </v>
      </c>
      <c r="L38" s="127"/>
      <c r="M38" s="107"/>
      <c r="N38" s="107"/>
      <c r="O38" s="107"/>
      <c r="P38" s="107"/>
      <c r="Q38" s="95"/>
      <c r="R38" s="119"/>
      <c r="S38" s="125"/>
    </row>
    <row r="39" spans="1:19" ht="12" customHeight="1">
      <c r="A39" s="171"/>
      <c r="B39" s="89"/>
      <c r="C39" s="35"/>
      <c r="D39" s="172"/>
      <c r="E39" s="84"/>
      <c r="F39" s="89"/>
      <c r="G39" s="89"/>
      <c r="H39" s="169">
        <f>IF(H31=F27,F35,F27)</f>
        <v>0</v>
      </c>
      <c r="I39" s="123" t="str">
        <f>IF(H39=0," ",CONCATENATE(VLOOKUP(H39,Регистрация!$B$7:$M$55,3,0)," ",VLOOKUP(H39,Регистрация!$B$7:$M$55,4,0)))</f>
        <v xml:space="preserve"> </v>
      </c>
      <c r="J39" s="93"/>
      <c r="K39" s="90"/>
      <c r="L39" s="87"/>
      <c r="M39" s="87"/>
      <c r="N39" s="87"/>
      <c r="O39" s="87"/>
      <c r="P39" s="87"/>
      <c r="Q39" s="116"/>
      <c r="R39" s="116"/>
      <c r="S39" s="125"/>
    </row>
    <row r="40" spans="1:19">
      <c r="A40" s="495" t="s">
        <v>19</v>
      </c>
      <c r="B40" s="495"/>
      <c r="C40" s="495"/>
      <c r="D40" s="495"/>
      <c r="E40" s="495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125"/>
    </row>
    <row r="41" spans="1:19">
      <c r="A41" s="126"/>
      <c r="B41" s="173" t="s">
        <v>20</v>
      </c>
      <c r="C41" s="174" t="s">
        <v>21</v>
      </c>
      <c r="D41" s="175"/>
      <c r="E41" s="176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125"/>
    </row>
    <row r="42" spans="1:19" ht="13.5" customHeight="1">
      <c r="A42" s="177">
        <f>J23</f>
        <v>0</v>
      </c>
      <c r="B42" s="178">
        <v>1</v>
      </c>
      <c r="C42" s="508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08"/>
      <c r="E42" s="508"/>
      <c r="F42" s="98"/>
      <c r="G42" s="42"/>
      <c r="H42" s="93"/>
      <c r="I42" s="90"/>
      <c r="J42" s="89"/>
      <c r="K42" s="89"/>
      <c r="L42" s="89"/>
      <c r="M42" s="89"/>
      <c r="N42" s="89"/>
      <c r="O42" s="89"/>
      <c r="P42" s="89"/>
      <c r="Q42" s="89"/>
      <c r="R42" s="89"/>
      <c r="S42" s="125"/>
    </row>
    <row r="43" spans="1:19" ht="13.5" customHeight="1">
      <c r="A43" s="177">
        <f>IF(J23=H15,H31,H15)</f>
        <v>0</v>
      </c>
      <c r="B43" s="178">
        <v>2</v>
      </c>
      <c r="C43" s="508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08"/>
      <c r="E43" s="508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125"/>
    </row>
    <row r="44" spans="1:19" ht="13.5" customHeight="1">
      <c r="A44" s="177">
        <f>J38</f>
        <v>0</v>
      </c>
      <c r="B44" s="178">
        <v>3</v>
      </c>
      <c r="C44" s="508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08"/>
      <c r="E44" s="508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125"/>
    </row>
    <row r="45" spans="1:19" ht="13.5" customHeight="1">
      <c r="A45" s="177">
        <f>IF(J38=H37,H39,H37)</f>
        <v>0</v>
      </c>
      <c r="B45" s="178">
        <v>4</v>
      </c>
      <c r="C45" s="508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08"/>
      <c r="E45" s="508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125"/>
    </row>
    <row r="46" spans="1:19" s="135" customFormat="1" ht="22.5" customHeight="1">
      <c r="A46" s="490" t="s">
        <v>16</v>
      </c>
      <c r="B46" s="490"/>
      <c r="C46" s="490"/>
      <c r="D46" s="171"/>
      <c r="E46" s="33"/>
      <c r="F46" s="133"/>
      <c r="G46" s="133"/>
      <c r="H46" s="133"/>
      <c r="I46" s="33"/>
      <c r="J46" s="134" t="str">
        <f>Регистрация!L56</f>
        <v>Чириков Д.Ю.</v>
      </c>
      <c r="K46" s="33"/>
      <c r="L46" s="33"/>
      <c r="M46" s="33"/>
      <c r="N46" s="33"/>
      <c r="O46" s="33"/>
      <c r="P46" s="33"/>
      <c r="Q46" s="33"/>
      <c r="R46" s="33"/>
    </row>
    <row r="47" spans="1:19" s="135" customFormat="1">
      <c r="A47" s="171"/>
      <c r="B47" s="33"/>
      <c r="C47" s="33"/>
      <c r="D47" s="171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9" s="135" customFormat="1">
      <c r="A48" s="490" t="s">
        <v>17</v>
      </c>
      <c r="B48" s="490"/>
      <c r="C48" s="490"/>
      <c r="D48" s="171"/>
      <c r="E48" s="33"/>
      <c r="F48" s="133"/>
      <c r="G48" s="133"/>
      <c r="H48" s="133"/>
      <c r="I48" s="33"/>
      <c r="J48" s="134" t="str">
        <f>Регистрация!L58</f>
        <v>Неряхина П.А.</v>
      </c>
      <c r="K48" s="33"/>
      <c r="L48" s="33"/>
      <c r="M48" s="33"/>
      <c r="N48" s="33"/>
      <c r="O48" s="33"/>
      <c r="P48" s="33"/>
      <c r="Q48" s="33"/>
      <c r="R48" s="33"/>
    </row>
    <row r="50" s="70" customFormat="1"/>
    <row r="51" s="70" customFormat="1"/>
    <row r="52" s="70" customFormat="1"/>
    <row r="53" s="70" customFormat="1"/>
    <row r="54" s="70" customFormat="1"/>
    <row r="55" s="70" customFormat="1"/>
    <row r="56" s="70" customFormat="1"/>
    <row r="57" s="70" customFormat="1"/>
    <row r="58" s="70" customFormat="1"/>
    <row r="59" s="70" customFormat="1"/>
    <row r="60" s="70" customFormat="1"/>
    <row r="61" s="70" customFormat="1"/>
    <row r="62" s="70" customFormat="1"/>
    <row r="63" s="70" customFormat="1"/>
    <row r="64" s="70" customFormat="1"/>
    <row r="65" s="70" customFormat="1"/>
    <row r="66" s="70" customFormat="1"/>
  </sheetData>
  <sheetProtection sheet="1" objects="1" scenarios="1"/>
  <mergeCells count="44">
    <mergeCell ref="A1:K1"/>
    <mergeCell ref="A3:K3"/>
    <mergeCell ref="A5:C5"/>
    <mergeCell ref="D5:G5"/>
    <mergeCell ref="A7:K7"/>
    <mergeCell ref="B8:C8"/>
    <mergeCell ref="B9:E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I35:K35"/>
    <mergeCell ref="B36:C36"/>
    <mergeCell ref="C44:E44"/>
    <mergeCell ref="C45:E45"/>
    <mergeCell ref="A46:C46"/>
    <mergeCell ref="A48:C48"/>
    <mergeCell ref="B37:C37"/>
    <mergeCell ref="B38:C38"/>
    <mergeCell ref="A40:E40"/>
    <mergeCell ref="C42:E42"/>
    <mergeCell ref="C43:E43"/>
  </mergeCells>
  <pageMargins left="0.55000000000000004" right="0.15972222222222199" top="0.17013888888888901" bottom="0.17013888888888901" header="0.51180555555555496" footer="0.51180555555555496"/>
  <pageSetup paperSize="9" firstPageNumber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67"/>
  <sheetViews>
    <sheetView zoomScaleNormal="100" workbookViewId="0">
      <selection activeCell="M26" sqref="M26"/>
    </sheetView>
  </sheetViews>
  <sheetFormatPr defaultColWidth="9.140625" defaultRowHeight="12.75"/>
  <cols>
    <col min="1" max="1" width="2.42578125" style="150" customWidth="1"/>
    <col min="2" max="2" width="5.7109375" style="70" customWidth="1"/>
    <col min="3" max="3" width="33.85546875" style="70" customWidth="1"/>
    <col min="4" max="4" width="2" style="150" customWidth="1"/>
    <col min="5" max="5" width="17.42578125" style="70" customWidth="1"/>
    <col min="6" max="6" width="2" style="70" customWidth="1"/>
    <col min="7" max="7" width="17.42578125" style="70" customWidth="1"/>
    <col min="8" max="8" width="2" style="70" customWidth="1"/>
    <col min="9" max="9" width="17.42578125" style="70" customWidth="1"/>
    <col min="10" max="10" width="2" style="70" customWidth="1"/>
    <col min="11" max="11" width="17.42578125" style="70" customWidth="1"/>
    <col min="12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80"/>
      <c r="M1" s="80"/>
      <c r="N1" s="80"/>
      <c r="O1" s="80"/>
      <c r="P1" s="80"/>
      <c r="Q1" s="80"/>
      <c r="R1" s="80"/>
    </row>
    <row r="2" spans="1:23" ht="5.25" customHeight="1">
      <c r="A2" s="151"/>
      <c r="B2" s="81"/>
      <c r="C2" s="81"/>
      <c r="D2" s="151"/>
      <c r="E2" s="81"/>
      <c r="F2" s="81"/>
      <c r="G2" s="81"/>
      <c r="H2" s="81"/>
      <c r="I2" s="81"/>
      <c r="J2" s="79"/>
      <c r="K2" s="79"/>
      <c r="L2" s="80"/>
      <c r="M2" s="80"/>
      <c r="N2" s="80"/>
      <c r="O2" s="80"/>
      <c r="P2" s="80"/>
      <c r="Q2" s="80"/>
      <c r="R2" s="80"/>
    </row>
    <row r="3" spans="1:23" ht="15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80"/>
      <c r="M3" s="80"/>
      <c r="N3" s="80"/>
      <c r="O3" s="80"/>
      <c r="P3" s="80"/>
      <c r="Q3" s="80"/>
      <c r="R3" s="80"/>
    </row>
    <row r="4" spans="1:23" ht="5.25" customHeight="1">
      <c r="A4" s="152"/>
      <c r="B4" s="82"/>
      <c r="C4" s="82"/>
      <c r="D4" s="152"/>
      <c r="E4" s="82"/>
      <c r="F4" s="82"/>
      <c r="G4" s="82"/>
      <c r="H4" s="82"/>
      <c r="I4" s="82"/>
      <c r="J4" s="83"/>
      <c r="K4" s="82"/>
      <c r="L4" s="84"/>
      <c r="M4" s="84"/>
      <c r="N4" s="84"/>
      <c r="O4" s="84"/>
      <c r="P4" s="84"/>
      <c r="Q4" s="84"/>
      <c r="R4" s="84"/>
    </row>
    <row r="5" spans="1:23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153">
        <f>Регистрация!L3</f>
        <v>44948</v>
      </c>
      <c r="J5" s="82"/>
      <c r="K5" s="154">
        <f>Регистрация!M3</f>
        <v>0</v>
      </c>
      <c r="L5" s="84"/>
      <c r="M5" s="84"/>
      <c r="N5" s="84"/>
      <c r="O5" s="84"/>
      <c r="P5" s="84"/>
      <c r="Q5" s="87"/>
      <c r="R5" s="87"/>
    </row>
    <row r="6" spans="1:23" ht="5.25" customHeight="1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9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84"/>
      <c r="M7" s="84"/>
      <c r="N7" s="84"/>
      <c r="O7" s="84"/>
      <c r="P7" s="84"/>
      <c r="Q7" s="87"/>
      <c r="R7" s="87"/>
    </row>
    <row r="8" spans="1:23" s="97" customFormat="1" ht="6.75" customHeight="1">
      <c r="A8" s="100"/>
      <c r="B8" s="87"/>
      <c r="C8" s="90"/>
      <c r="D8" s="155"/>
      <c r="E8" s="92"/>
      <c r="F8" s="90"/>
      <c r="G8" s="93"/>
      <c r="H8" s="93"/>
      <c r="I8" s="94"/>
      <c r="J8" s="93"/>
      <c r="K8" s="93"/>
      <c r="L8" s="93"/>
      <c r="M8" s="93"/>
      <c r="N8" s="93"/>
      <c r="O8" s="90"/>
      <c r="P8" s="95"/>
      <c r="Q8" s="90"/>
      <c r="R8" s="90"/>
      <c r="S8" s="96"/>
    </row>
    <row r="9" spans="1:23" s="103" customFormat="1" ht="12" customHeight="1">
      <c r="A9" s="156">
        <v>1</v>
      </c>
      <c r="B9" s="511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1"/>
      <c r="D9" s="100"/>
      <c r="E9" s="148"/>
      <c r="F9" s="93"/>
      <c r="G9" s="93"/>
      <c r="H9" s="93"/>
      <c r="I9" s="100"/>
      <c r="J9" s="100"/>
      <c r="K9" s="100"/>
      <c r="L9" s="100"/>
      <c r="M9" s="93"/>
      <c r="N9" s="93"/>
      <c r="O9" s="93"/>
      <c r="P9" s="95"/>
      <c r="Q9" s="101"/>
      <c r="R9" s="101"/>
      <c r="S9" s="102"/>
    </row>
    <row r="10" spans="1:23" s="106" customFormat="1" ht="12" customHeight="1">
      <c r="A10" s="157"/>
      <c r="B10" s="509"/>
      <c r="C10" s="509"/>
      <c r="D10" s="156"/>
      <c r="E10" s="123" t="str">
        <f>IF(D10=0," ",CONCATENATE(VLOOKUP(D10,Регистрация!$B$7:$M$55,3,0)," ",VLOOKUP(D10,Регистрация!$B$7:$M$55,4,0)))</f>
        <v xml:space="preserve"> </v>
      </c>
      <c r="F10" s="208"/>
      <c r="G10" s="93"/>
      <c r="H10" s="93"/>
      <c r="I10" s="90"/>
      <c r="J10" s="93"/>
      <c r="K10" s="93"/>
      <c r="L10" s="90"/>
      <c r="M10" s="93"/>
      <c r="N10" s="93"/>
      <c r="O10" s="93"/>
      <c r="P10" s="95"/>
      <c r="Q10" s="104"/>
      <c r="R10" s="104"/>
      <c r="S10" s="105"/>
    </row>
    <row r="11" spans="1:23" s="97" customFormat="1" ht="12" customHeight="1">
      <c r="A11" s="156">
        <v>9</v>
      </c>
      <c r="B11" s="511" t="str">
        <f>IF(Регистрация!$D$6&lt;A11," ",CONCATENATE(VLOOKUP(A11,Регистрация!$B$7:$M$55,3,0)," ",VLOOKUP(A11,Регистрация!$B$7:$M$55,4,0)," ","(",VLOOKUP(A11,Регистрация!$B$7:$M$55,11,0),")"))</f>
        <v xml:space="preserve"> </v>
      </c>
      <c r="C11" s="511"/>
      <c r="D11" s="157"/>
      <c r="E11" s="163"/>
      <c r="F11" s="93"/>
      <c r="G11" s="93"/>
      <c r="H11" s="93"/>
      <c r="I11" s="90"/>
      <c r="J11" s="93"/>
      <c r="K11" s="93"/>
      <c r="L11" s="90"/>
      <c r="M11" s="93"/>
      <c r="N11" s="93"/>
      <c r="O11" s="93"/>
      <c r="P11" s="107"/>
      <c r="Q11" s="90"/>
      <c r="R11" s="90"/>
      <c r="S11" s="96"/>
    </row>
    <row r="12" spans="1:23" s="103" customFormat="1" ht="12" customHeight="1">
      <c r="A12" s="157"/>
      <c r="B12" s="509"/>
      <c r="C12" s="509"/>
      <c r="D12" s="157"/>
      <c r="E12" s="164"/>
      <c r="F12" s="161"/>
      <c r="G12" s="123" t="str">
        <f>IF(F12=0," ",CONCATENATE(VLOOKUP(F12,Регистрация!$B$7:$M$55,3,0)," ",VLOOKUP(F12,Регистрация!$B$7:$M$55,4,0)))</f>
        <v xml:space="preserve"> </v>
      </c>
      <c r="H12" s="93"/>
      <c r="I12" s="93"/>
      <c r="J12" s="93"/>
      <c r="K12" s="93"/>
      <c r="L12" s="93"/>
      <c r="M12" s="93"/>
      <c r="N12" s="93"/>
      <c r="O12" s="90"/>
      <c r="P12" s="93"/>
      <c r="Q12" s="101"/>
      <c r="R12" s="101"/>
      <c r="S12" s="102"/>
    </row>
    <row r="13" spans="1:23" s="97" customFormat="1" ht="12" customHeight="1">
      <c r="A13" s="156">
        <v>5</v>
      </c>
      <c r="B13" s="511" t="str">
        <f>IF(Регистрация!$D$6&lt;A13," ",CONCATENATE(VLOOKUP(A13,Регистрация!$B$7:$M$55,3,0)," ",VLOOKUP(A13,Регистрация!$B$7:$M$55,4,0)," ","(",VLOOKUP(A13,Регистрация!$B$7:$M$55,11,0),")"))</f>
        <v>Соловьев  Федор  (Кожевников М.Н.)</v>
      </c>
      <c r="C13" s="511"/>
      <c r="D13" s="157"/>
      <c r="E13" s="166"/>
      <c r="F13" s="98"/>
      <c r="G13" s="163"/>
      <c r="H13" s="93"/>
      <c r="I13" s="93"/>
      <c r="J13" s="93"/>
      <c r="K13" s="93"/>
      <c r="L13" s="93"/>
      <c r="M13" s="93"/>
      <c r="N13" s="93"/>
      <c r="O13" s="90"/>
      <c r="P13" s="107"/>
      <c r="Q13" s="90"/>
      <c r="R13" s="90"/>
      <c r="S13" s="96"/>
    </row>
    <row r="14" spans="1:23" s="103" customFormat="1" ht="12" customHeight="1">
      <c r="A14" s="157"/>
      <c r="B14" s="509"/>
      <c r="C14" s="509"/>
      <c r="D14" s="156"/>
      <c r="E14" s="123" t="str">
        <f>IF(D14=0," ",CONCATENATE(VLOOKUP(D14,Регистрация!$B$7:$M$55,3,0)," ",VLOOKUP(D14,Регистрация!$B$7:$M$55,4,0)))</f>
        <v xml:space="preserve"> </v>
      </c>
      <c r="F14" s="208"/>
      <c r="G14" s="164"/>
      <c r="H14" s="93"/>
      <c r="I14" s="93"/>
      <c r="J14" s="93"/>
      <c r="K14" s="93"/>
      <c r="L14" s="93"/>
      <c r="M14" s="109"/>
      <c r="N14" s="109"/>
      <c r="O14" s="109"/>
      <c r="P14" s="109"/>
      <c r="Q14" s="101"/>
      <c r="R14" s="101"/>
      <c r="S14" s="102"/>
    </row>
    <row r="15" spans="1:23" s="103" customFormat="1" ht="12" customHeight="1">
      <c r="A15" s="156">
        <v>13</v>
      </c>
      <c r="B15" s="511" t="str">
        <f>IF(Регистрация!$D$6&lt;A15," ",CONCATENATE(VLOOKUP(A15,Регистрация!$B$7:$M$55,3,0)," ",VLOOKUP(A15,Регистрация!$B$7:$M$55,4,0)," ","(",VLOOKUP(A15,Регистрация!$B$7:$M$55,11,0),")"))</f>
        <v xml:space="preserve"> </v>
      </c>
      <c r="C15" s="511"/>
      <c r="D15" s="157"/>
      <c r="E15" s="167"/>
      <c r="F15" s="98"/>
      <c r="G15" s="164"/>
      <c r="H15" s="93"/>
      <c r="I15" s="110"/>
      <c r="J15" s="110"/>
      <c r="K15" s="110"/>
      <c r="L15" s="110"/>
      <c r="M15" s="93"/>
      <c r="N15" s="93"/>
      <c r="O15" s="93"/>
      <c r="P15" s="111"/>
      <c r="Q15" s="101"/>
      <c r="R15" s="101"/>
      <c r="S15" s="105"/>
      <c r="W15" s="112"/>
    </row>
    <row r="16" spans="1:23" ht="12" customHeight="1">
      <c r="A16" s="165"/>
      <c r="B16" s="509"/>
      <c r="C16" s="509"/>
      <c r="D16" s="165"/>
      <c r="E16" s="167"/>
      <c r="F16" s="98"/>
      <c r="G16" s="164"/>
      <c r="H16" s="161"/>
      <c r="I16" s="123" t="str">
        <f>IF(H16=0," ",CONCATENATE(VLOOKUP(H16,Регистрация!$B$7:$M$55,3,0)," ",VLOOKUP(H16,Регистрация!$B$7:$M$55,4,0)))</f>
        <v xml:space="preserve"> </v>
      </c>
      <c r="J16" s="90"/>
      <c r="K16" s="90"/>
      <c r="L16" s="90"/>
      <c r="M16" s="93"/>
      <c r="N16" s="93"/>
      <c r="O16" s="93"/>
      <c r="P16" s="114"/>
      <c r="Q16" s="115"/>
      <c r="R16" s="116"/>
    </row>
    <row r="17" spans="1:19" ht="12" customHeight="1">
      <c r="A17" s="168">
        <v>3</v>
      </c>
      <c r="B17" s="511" t="str">
        <f>IF(Регистрация!$D$6&lt;A17," ",CONCATENATE(VLOOKUP(A17,Регистрация!$B$7:$M$55,3,0)," ",VLOOKUP(A17,Регистрация!$B$7:$M$55,4,0)," ","(",VLOOKUP(A17,Регистрация!$B$7:$M$55,11,0),")"))</f>
        <v>Подольский Михаил (Страхов В.Д.)</v>
      </c>
      <c r="C17" s="511"/>
      <c r="D17" s="157"/>
      <c r="E17" s="167"/>
      <c r="F17" s="98"/>
      <c r="G17" s="164"/>
      <c r="H17" s="89"/>
      <c r="I17" s="163"/>
      <c r="J17" s="117"/>
      <c r="K17" s="117"/>
      <c r="L17" s="117"/>
      <c r="M17" s="93"/>
      <c r="N17" s="93"/>
      <c r="O17" s="90"/>
      <c r="P17" s="107"/>
      <c r="Q17" s="95"/>
      <c r="R17" s="116"/>
    </row>
    <row r="18" spans="1:19" ht="12" customHeight="1">
      <c r="A18" s="157"/>
      <c r="B18" s="509"/>
      <c r="C18" s="509"/>
      <c r="D18" s="156"/>
      <c r="E18" s="123" t="str">
        <f>IF(D18=0," ",CONCATENATE(VLOOKUP(D18,Регистрация!$B$7:$M$55,3,0)," ",VLOOKUP(D18,Регистрация!$B$7:$M$55,4,0)))</f>
        <v xml:space="preserve"> </v>
      </c>
      <c r="F18" s="208"/>
      <c r="G18" s="164"/>
      <c r="H18" s="93"/>
      <c r="I18" s="164"/>
      <c r="J18" s="93"/>
      <c r="K18" s="93"/>
      <c r="L18" s="93"/>
      <c r="M18" s="93"/>
      <c r="N18" s="93"/>
      <c r="O18" s="90"/>
      <c r="P18" s="107"/>
      <c r="Q18" s="95"/>
      <c r="R18" s="119"/>
    </row>
    <row r="19" spans="1:19" ht="12" customHeight="1">
      <c r="A19" s="168">
        <v>11</v>
      </c>
      <c r="B19" s="511" t="str">
        <f>IF(Регистрация!$D$6&lt;A19," ",CONCATENATE(VLOOKUP(A19,Регистрация!$B$7:$M$55,3,0)," ",VLOOKUP(A19,Регистрация!$B$7:$M$55,4,0)," ","(",VLOOKUP(A19,Регистрация!$B$7:$M$55,11,0),")"))</f>
        <v xml:space="preserve"> </v>
      </c>
      <c r="C19" s="511"/>
      <c r="D19" s="157"/>
      <c r="E19" s="163"/>
      <c r="F19" s="98"/>
      <c r="G19" s="166"/>
      <c r="H19" s="93"/>
      <c r="I19" s="164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12" customHeight="1">
      <c r="A20" s="165"/>
      <c r="B20" s="509"/>
      <c r="C20" s="509"/>
      <c r="D20" s="157"/>
      <c r="E20" s="164"/>
      <c r="F20" s="161"/>
      <c r="G20" s="123" t="str">
        <f>IF(F20=0," ",CONCATENATE(VLOOKUP(F20,Регистрация!$B$7:$M$55,3,0)," ",VLOOKUP(F20,Регистрация!$B$7:$M$55,4,0)))</f>
        <v xml:space="preserve"> </v>
      </c>
      <c r="H20" s="93"/>
      <c r="I20" s="164"/>
      <c r="J20" s="93"/>
      <c r="K20" s="93"/>
      <c r="L20" s="90"/>
      <c r="M20" s="93"/>
      <c r="N20" s="93"/>
      <c r="O20" s="93"/>
      <c r="P20" s="107"/>
      <c r="Q20" s="95"/>
      <c r="R20" s="116"/>
    </row>
    <row r="21" spans="1:19" ht="12" customHeight="1">
      <c r="A21" s="168">
        <v>7</v>
      </c>
      <c r="B21" s="511" t="str">
        <f>IF(Регистрация!$D$6&lt;A21," ",CONCATENATE(VLOOKUP(A21,Регистрация!$B$7:$M$55,3,0)," ",VLOOKUP(A21,Регистрация!$B$7:$M$55,4,0)," ","(",VLOOKUP(A21,Регистрация!$B$7:$M$55,11,0),")"))</f>
        <v xml:space="preserve"> </v>
      </c>
      <c r="C21" s="511"/>
      <c r="D21" s="157"/>
      <c r="E21" s="166"/>
      <c r="F21" s="90"/>
      <c r="G21" s="167"/>
      <c r="H21" s="93"/>
      <c r="I21" s="164"/>
      <c r="J21" s="124"/>
      <c r="K21" s="124"/>
      <c r="L21" s="124"/>
      <c r="M21" s="93"/>
      <c r="N21" s="93"/>
      <c r="O21" s="90"/>
      <c r="P21" s="107"/>
      <c r="Q21" s="95"/>
      <c r="R21" s="116"/>
      <c r="S21" s="125"/>
    </row>
    <row r="22" spans="1:19" ht="12" customHeight="1">
      <c r="A22" s="165"/>
      <c r="B22" s="509"/>
      <c r="C22" s="509"/>
      <c r="D22" s="156"/>
      <c r="E22" s="123" t="str">
        <f>IF(D22=0," ",CONCATENATE(VLOOKUP(D22,Регистрация!$B$7:$M$55,3,0)," ",VLOOKUP(D22,Регистрация!$B$7:$M$55,4,0)))</f>
        <v xml:space="preserve"> </v>
      </c>
      <c r="F22" s="208"/>
      <c r="G22" s="167"/>
      <c r="H22" s="93"/>
      <c r="I22" s="164"/>
      <c r="J22" s="93"/>
      <c r="K22" s="93"/>
      <c r="L22" s="93"/>
      <c r="M22" s="93"/>
      <c r="N22" s="93"/>
      <c r="O22" s="90"/>
      <c r="P22" s="107"/>
      <c r="Q22" s="95"/>
      <c r="R22" s="116"/>
      <c r="S22" s="125"/>
    </row>
    <row r="23" spans="1:19" ht="12" customHeight="1">
      <c r="A23" s="168">
        <v>15</v>
      </c>
      <c r="B23" s="511" t="str">
        <f>IF(Регистрация!$D$6&lt;A23," ",CONCATENATE(VLOOKUP(A23,Регистрация!$B$7:$M$55,3,0)," ",VLOOKUP(A23,Регистрация!$B$7:$M$55,4,0)," ","(",VLOOKUP(A23,Регистрация!$B$7:$M$55,11,0),")"))</f>
        <v xml:space="preserve"> </v>
      </c>
      <c r="C23" s="511"/>
      <c r="D23" s="157"/>
      <c r="E23" s="167"/>
      <c r="F23" s="95"/>
      <c r="G23" s="167"/>
      <c r="H23" s="95"/>
      <c r="I23" s="164"/>
      <c r="J23" s="95"/>
      <c r="K23" s="95"/>
      <c r="L23" s="95"/>
      <c r="M23" s="95"/>
      <c r="N23" s="107"/>
      <c r="O23" s="107"/>
      <c r="P23" s="107"/>
      <c r="Q23" s="95"/>
      <c r="R23" s="116"/>
      <c r="S23" s="125"/>
    </row>
    <row r="24" spans="1:19" ht="12" customHeight="1">
      <c r="A24" s="165"/>
      <c r="B24" s="509"/>
      <c r="C24" s="509"/>
      <c r="D24" s="165"/>
      <c r="E24" s="167"/>
      <c r="F24" s="84"/>
      <c r="G24" s="167"/>
      <c r="H24" s="84"/>
      <c r="I24" s="164"/>
      <c r="J24" s="161"/>
      <c r="K24" s="123" t="str">
        <f>IF(J24=0," ",CONCATENATE(VLOOKUP(J24,Регистрация!$B$7:$M$55,3,0)," ",VLOOKUP(J24,Регистрация!$B$7:$M$55,4,0)))</f>
        <v xml:space="preserve"> </v>
      </c>
      <c r="L24" s="84"/>
      <c r="M24" s="84"/>
      <c r="N24" s="84"/>
      <c r="O24" s="84"/>
      <c r="P24" s="84"/>
      <c r="Q24" s="84"/>
      <c r="R24" s="84"/>
      <c r="S24" s="125"/>
    </row>
    <row r="25" spans="1:19" ht="12" customHeight="1">
      <c r="A25" s="156">
        <v>2</v>
      </c>
      <c r="B25" s="511" t="str">
        <f>IF(Регистрация!$D$6&lt;A25," ",CONCATENATE(VLOOKUP(A25,Регистрация!$B$7:$M$55,3,0)," ",VLOOKUP(A25,Регистрация!$B$7:$M$55,4,0)," ","(",VLOOKUP(A25,Регистрация!$B$7:$M$55,11,0),")"))</f>
        <v>Колтырин Игорь (Хайдуков А.В)</v>
      </c>
      <c r="C25" s="511"/>
      <c r="D25" s="165"/>
      <c r="E25" s="167"/>
      <c r="F25" s="87"/>
      <c r="G25" s="167"/>
      <c r="H25" s="87"/>
      <c r="I25" s="164"/>
      <c r="J25" s="84"/>
      <c r="K25" s="84"/>
      <c r="L25" s="84"/>
      <c r="M25" s="84"/>
      <c r="N25" s="84"/>
      <c r="O25" s="84"/>
      <c r="P25" s="84"/>
      <c r="Q25" s="84"/>
      <c r="R25" s="84"/>
      <c r="S25" s="125"/>
    </row>
    <row r="26" spans="1:19" ht="12" customHeight="1">
      <c r="A26" s="157"/>
      <c r="B26" s="509"/>
      <c r="C26" s="509"/>
      <c r="D26" s="168"/>
      <c r="E26" s="123" t="str">
        <f>IF(D26=0," ",CONCATENATE(VLOOKUP(D26,Регистрация!$B$7:$M$55,3,0)," ",VLOOKUP(D26,Регистрация!$B$7:$M$55,4,0)))</f>
        <v xml:space="preserve"> </v>
      </c>
      <c r="F26" s="87"/>
      <c r="G26" s="167"/>
      <c r="H26" s="87"/>
      <c r="I26" s="164"/>
      <c r="J26" s="84"/>
      <c r="K26" s="84"/>
      <c r="L26" s="84"/>
      <c r="M26" s="84"/>
      <c r="N26" s="84"/>
      <c r="O26" s="84"/>
      <c r="P26" s="84"/>
      <c r="Q26" s="84"/>
      <c r="R26" s="84"/>
      <c r="S26" s="125"/>
    </row>
    <row r="27" spans="1:19" ht="12" customHeight="1">
      <c r="A27" s="156">
        <v>10</v>
      </c>
      <c r="B27" s="511" t="str">
        <f>IF(Регистрация!$D$6&lt;A27," ",CONCATENATE(VLOOKUP(A27,Регистрация!$B$7:$M$55,3,0)," ",VLOOKUP(A27,Регистрация!$B$7:$M$55,4,0)," ","(",VLOOKUP(A27,Регистрация!$B$7:$M$55,11,0),")"))</f>
        <v xml:space="preserve"> </v>
      </c>
      <c r="C27" s="511"/>
      <c r="D27" s="165"/>
      <c r="E27" s="163"/>
      <c r="F27" s="87"/>
      <c r="G27" s="167"/>
      <c r="H27" s="87"/>
      <c r="I27" s="164"/>
      <c r="J27" s="84"/>
      <c r="K27" s="84"/>
      <c r="L27" s="84"/>
      <c r="M27" s="84"/>
      <c r="N27" s="84"/>
      <c r="O27" s="84"/>
      <c r="P27" s="84"/>
      <c r="Q27" s="84"/>
      <c r="R27" s="84"/>
      <c r="S27" s="125"/>
    </row>
    <row r="28" spans="1:19" ht="12" customHeight="1">
      <c r="A28" s="157"/>
      <c r="B28" s="509"/>
      <c r="C28" s="509"/>
      <c r="D28" s="165"/>
      <c r="E28" s="164"/>
      <c r="F28" s="161"/>
      <c r="G28" s="123" t="str">
        <f>IF(F28=0," ",CONCATENATE(VLOOKUP(F28,Регистрация!$B$7:$M$55,3,0)," ",VLOOKUP(F28,Регистрация!$B$7:$M$55,4,0)))</f>
        <v xml:space="preserve"> </v>
      </c>
      <c r="H28" s="87"/>
      <c r="I28" s="164"/>
      <c r="J28" s="84"/>
      <c r="K28" s="84"/>
      <c r="L28" s="84"/>
      <c r="M28" s="84"/>
      <c r="N28" s="84"/>
      <c r="O28" s="84"/>
      <c r="P28" s="84"/>
      <c r="Q28" s="84"/>
      <c r="R28" s="84"/>
      <c r="S28" s="125"/>
    </row>
    <row r="29" spans="1:19" ht="12" customHeight="1">
      <c r="A29" s="156">
        <v>6</v>
      </c>
      <c r="B29" s="511" t="str">
        <f>IF(Регистрация!$D$6&lt;A29," ",CONCATENATE(VLOOKUP(A29,Регистрация!$B$7:$M$55,3,0)," ",VLOOKUP(A29,Регистрация!$B$7:$M$55,4,0)," ","(",VLOOKUP(A29,Регистрация!$B$7:$M$55,11,0),")"))</f>
        <v xml:space="preserve"> </v>
      </c>
      <c r="C29" s="511"/>
      <c r="D29" s="165"/>
      <c r="E29" s="166"/>
      <c r="F29" s="87"/>
      <c r="G29" s="163"/>
      <c r="H29" s="87"/>
      <c r="I29" s="164"/>
      <c r="J29" s="84"/>
      <c r="K29" s="84"/>
      <c r="L29" s="84"/>
      <c r="M29" s="84"/>
      <c r="N29" s="84"/>
      <c r="O29" s="84"/>
      <c r="P29" s="84"/>
      <c r="Q29" s="84"/>
      <c r="R29" s="84"/>
      <c r="S29" s="125"/>
    </row>
    <row r="30" spans="1:19" ht="12" customHeight="1">
      <c r="A30" s="157"/>
      <c r="B30" s="509"/>
      <c r="C30" s="509"/>
      <c r="D30" s="168"/>
      <c r="E30" s="123" t="str">
        <f>IF(D30=0," ",CONCATENATE(VLOOKUP(D30,Регистрация!$B$7:$M$55,3,0)," ",VLOOKUP(D30,Регистрация!$B$7:$M$55,4,0)))</f>
        <v xml:space="preserve"> </v>
      </c>
      <c r="F30" s="87"/>
      <c r="G30" s="164"/>
      <c r="H30" s="87"/>
      <c r="I30" s="164"/>
      <c r="J30" s="84"/>
      <c r="K30" s="84"/>
      <c r="L30" s="84"/>
      <c r="M30" s="84"/>
      <c r="N30" s="84"/>
      <c r="O30" s="84"/>
      <c r="P30" s="84"/>
      <c r="Q30" s="84"/>
      <c r="R30" s="84"/>
      <c r="S30" s="125"/>
    </row>
    <row r="31" spans="1:19" ht="12" customHeight="1">
      <c r="A31" s="156">
        <v>14</v>
      </c>
      <c r="B31" s="511" t="str">
        <f>IF(Регистрация!$D$6&lt;A31," ",CONCATENATE(VLOOKUP(A31,Регистрация!$B$7:$M$55,3,0)," ",VLOOKUP(A31,Регистрация!$B$7:$M$55,4,0)," ","(",VLOOKUP(A31,Регистрация!$B$7:$M$55,11,0),")"))</f>
        <v xml:space="preserve"> </v>
      </c>
      <c r="C31" s="511"/>
      <c r="D31" s="165"/>
      <c r="E31" s="167"/>
      <c r="F31" s="87"/>
      <c r="G31" s="164"/>
      <c r="H31" s="87"/>
      <c r="I31" s="166"/>
      <c r="J31" s="84"/>
      <c r="K31" s="84"/>
      <c r="L31" s="84"/>
      <c r="M31" s="84"/>
      <c r="N31" s="84"/>
      <c r="O31" s="84"/>
      <c r="P31" s="84"/>
      <c r="Q31" s="84"/>
      <c r="R31" s="84"/>
      <c r="S31" s="125"/>
    </row>
    <row r="32" spans="1:19" ht="12" customHeight="1">
      <c r="A32" s="165"/>
      <c r="B32" s="509"/>
      <c r="C32" s="509"/>
      <c r="D32" s="165"/>
      <c r="E32" s="167"/>
      <c r="F32" s="87"/>
      <c r="G32" s="164"/>
      <c r="H32" s="161"/>
      <c r="I32" s="123" t="str">
        <f>IF(H32=0," ",CONCATENATE(VLOOKUP(H32,Регистрация!$B$7:$M$55,3,0)," ",VLOOKUP(H32,Регистрация!$B$7:$M$55,4,0)))</f>
        <v xml:space="preserve"> </v>
      </c>
      <c r="J32" s="84"/>
      <c r="K32" s="84"/>
      <c r="L32" s="84"/>
      <c r="M32" s="84"/>
      <c r="N32" s="84"/>
      <c r="O32" s="84"/>
      <c r="P32" s="84"/>
      <c r="Q32" s="84"/>
      <c r="R32" s="84"/>
      <c r="S32" s="125"/>
    </row>
    <row r="33" spans="1:19" ht="12" customHeight="1">
      <c r="A33" s="168">
        <v>4</v>
      </c>
      <c r="B33" s="511" t="str">
        <f>IF(Регистрация!$D$6&lt;A33," ",CONCATENATE(VLOOKUP(A33,Регистрация!$B$7:$M$55,3,0)," ",VLOOKUP(A33,Регистрация!$B$7:$M$55,4,0)," ","(",VLOOKUP(A33,Регистрация!$B$7:$M$55,11,0),")"))</f>
        <v>Найфонов Тимур (Попкова А.В., Высоколов Е.А.)</v>
      </c>
      <c r="C33" s="511"/>
      <c r="D33" s="165"/>
      <c r="E33" s="167"/>
      <c r="F33" s="87"/>
      <c r="G33" s="164"/>
      <c r="H33" s="87"/>
      <c r="I33" s="87"/>
      <c r="J33" s="84"/>
      <c r="K33" s="84"/>
      <c r="L33" s="84"/>
      <c r="M33" s="84"/>
      <c r="N33" s="84"/>
      <c r="O33" s="84"/>
      <c r="P33" s="84"/>
      <c r="Q33" s="84"/>
      <c r="R33" s="84"/>
      <c r="S33" s="125"/>
    </row>
    <row r="34" spans="1:19" ht="12" customHeight="1">
      <c r="A34" s="157"/>
      <c r="B34" s="509"/>
      <c r="C34" s="509"/>
      <c r="D34" s="168"/>
      <c r="E34" s="123" t="str">
        <f>IF(D34=0," ",CONCATENATE(VLOOKUP(D34,Регистрация!$B$7:$M$55,3,0)," ",VLOOKUP(D34,Регистрация!$B$7:$M$55,4,0)))</f>
        <v xml:space="preserve"> </v>
      </c>
      <c r="F34" s="87"/>
      <c r="G34" s="164"/>
      <c r="H34" s="87"/>
      <c r="I34" s="87"/>
      <c r="J34" s="84"/>
      <c r="K34" s="84"/>
      <c r="L34" s="84"/>
      <c r="M34" s="84"/>
      <c r="N34" s="84"/>
      <c r="O34" s="84"/>
      <c r="P34" s="84"/>
      <c r="Q34" s="84"/>
      <c r="R34" s="84"/>
      <c r="S34" s="125"/>
    </row>
    <row r="35" spans="1:19" ht="12" customHeight="1">
      <c r="A35" s="168">
        <v>12</v>
      </c>
      <c r="B35" s="511" t="str">
        <f>IF(Регистрация!$D$6&lt;A35," ",CONCATENATE(VLOOKUP(A35,Регистрация!$B$7:$M$55,3,0)," ",VLOOKUP(A35,Регистрация!$B$7:$M$55,4,0)," ","(",VLOOKUP(A35,Регистрация!$B$7:$M$55,11,0),")"))</f>
        <v xml:space="preserve"> </v>
      </c>
      <c r="C35" s="511"/>
      <c r="D35" s="165"/>
      <c r="E35" s="163"/>
      <c r="F35" s="87"/>
      <c r="G35" s="166"/>
      <c r="H35" s="87"/>
      <c r="I35" s="87"/>
      <c r="J35" s="84"/>
      <c r="K35" s="84"/>
      <c r="L35" s="84"/>
      <c r="M35" s="84"/>
      <c r="N35" s="84"/>
      <c r="O35" s="84"/>
      <c r="P35" s="84"/>
      <c r="Q35" s="84"/>
      <c r="R35" s="84"/>
      <c r="S35" s="125"/>
    </row>
    <row r="36" spans="1:19" ht="12" customHeight="1">
      <c r="A36" s="165"/>
      <c r="B36" s="509"/>
      <c r="C36" s="509"/>
      <c r="D36" s="165"/>
      <c r="E36" s="164"/>
      <c r="F36" s="161"/>
      <c r="G36" s="123" t="str">
        <f>IF(F36=0," ",CONCATENATE(VLOOKUP(F36,Регистрация!$B$7:$M$55,3,0)," ",VLOOKUP(F36,Регистрация!$B$7:$M$55,4,0)))</f>
        <v xml:space="preserve"> </v>
      </c>
      <c r="H36" s="87"/>
      <c r="I36" s="510" t="s">
        <v>23</v>
      </c>
      <c r="J36" s="510"/>
      <c r="K36" s="510"/>
      <c r="L36" s="84"/>
      <c r="M36" s="84"/>
      <c r="N36" s="84"/>
      <c r="O36" s="84"/>
      <c r="P36" s="84"/>
      <c r="Q36" s="84"/>
      <c r="R36" s="84"/>
      <c r="S36" s="125"/>
    </row>
    <row r="37" spans="1:19" ht="12" customHeight="1">
      <c r="A37" s="168">
        <v>8</v>
      </c>
      <c r="B37" s="511" t="str">
        <f>IF(Регистрация!$D$6&lt;A37," ",CONCATENATE(VLOOKUP(A37,Регистрация!$B$7:$M$55,3,0)," ",VLOOKUP(A37,Регистрация!$B$7:$M$55,4,0)," ","(",VLOOKUP(A37,Регистрация!$B$7:$M$55,11,0),")"))</f>
        <v xml:space="preserve"> </v>
      </c>
      <c r="C37" s="511"/>
      <c r="D37" s="165"/>
      <c r="E37" s="166"/>
      <c r="F37" s="87"/>
      <c r="G37" s="87"/>
      <c r="H37" s="87"/>
      <c r="I37" s="87"/>
      <c r="J37" s="84"/>
      <c r="K37" s="84"/>
      <c r="L37" s="84"/>
      <c r="M37" s="84"/>
      <c r="N37" s="84"/>
      <c r="O37" s="84"/>
      <c r="P37" s="84"/>
      <c r="Q37" s="84"/>
      <c r="R37" s="84"/>
      <c r="S37" s="125"/>
    </row>
    <row r="38" spans="1:19" ht="12" customHeight="1">
      <c r="A38" s="165"/>
      <c r="B38" s="509"/>
      <c r="C38" s="509"/>
      <c r="D38" s="168"/>
      <c r="E38" s="123" t="str">
        <f>IF(D38=0," ",CONCATENATE(VLOOKUP(D38,Регистрация!$B$7:$M$55,3,0)," ",VLOOKUP(D38,Регистрация!$B$7:$M$55,4,0)))</f>
        <v xml:space="preserve"> </v>
      </c>
      <c r="F38" s="87"/>
      <c r="G38" s="87"/>
      <c r="H38" s="169">
        <f>IF(H16=F12,F20,F12)</f>
        <v>0</v>
      </c>
      <c r="I38" s="123" t="str">
        <f>IF(H38=0," ",CONCATENATE(VLOOKUP(H38,Регистрация!$B$7:$M$55,3,0)," ",VLOOKUP(H38,Регистрация!$B$7:$M$55,4,0)))</f>
        <v xml:space="preserve"> </v>
      </c>
      <c r="J38" s="93"/>
      <c r="K38" s="93"/>
      <c r="L38" s="84"/>
      <c r="M38" s="84"/>
      <c r="N38" s="84"/>
      <c r="O38" s="84"/>
      <c r="P38" s="84"/>
      <c r="Q38" s="84"/>
      <c r="R38" s="84"/>
      <c r="S38" s="125"/>
    </row>
    <row r="39" spans="1:19" ht="12" customHeight="1">
      <c r="A39" s="168">
        <v>16</v>
      </c>
      <c r="B39" s="511" t="str">
        <f>IF(Регистрация!$D$6&lt;A39," ",CONCATENATE(VLOOKUP(A39,Регистрация!$B$7:$M$55,3,0)," ",VLOOKUP(A39,Регистрация!$B$7:$M$55,4,0)," ","(",VLOOKUP(A39,Регистрация!$B$7:$M$55,11,0),")"))</f>
        <v xml:space="preserve"> </v>
      </c>
      <c r="C39" s="511"/>
      <c r="D39" s="170"/>
      <c r="E39" s="95"/>
      <c r="F39" s="107"/>
      <c r="G39" s="107"/>
      <c r="H39" s="98"/>
      <c r="I39" s="160"/>
      <c r="J39" s="161"/>
      <c r="K39" s="123" t="str">
        <f>IF(J39=0," ",CONCATENATE(VLOOKUP(J39,Регистрация!$B$7:$M$55,3,0)," ",VLOOKUP(J39,Регистрация!$B$7:$M$55,4,0)))</f>
        <v xml:space="preserve"> </v>
      </c>
      <c r="L39" s="127"/>
      <c r="M39" s="107"/>
      <c r="N39" s="107"/>
      <c r="O39" s="107"/>
      <c r="P39" s="107"/>
      <c r="Q39" s="95"/>
      <c r="R39" s="119"/>
      <c r="S39" s="125"/>
    </row>
    <row r="40" spans="1:19" ht="12" customHeight="1">
      <c r="A40" s="171"/>
      <c r="B40" s="89"/>
      <c r="C40" s="35"/>
      <c r="D40" s="172"/>
      <c r="E40" s="84"/>
      <c r="F40" s="89"/>
      <c r="G40" s="89"/>
      <c r="H40" s="169">
        <f>IF(H32=F28,F36,F28)</f>
        <v>0</v>
      </c>
      <c r="I40" s="123" t="str">
        <f>IF(H40=0," ",CONCATENATE(VLOOKUP(H40,Регистрация!$B$7:$M$55,3,0)," ",VLOOKUP(H40,Регистрация!$B$7:$M$55,4,0)))</f>
        <v xml:space="preserve"> </v>
      </c>
      <c r="J40" s="93"/>
      <c r="K40" s="90"/>
      <c r="L40" s="87"/>
      <c r="M40" s="87"/>
      <c r="N40" s="87"/>
      <c r="O40" s="87"/>
      <c r="P40" s="87"/>
      <c r="Q40" s="116"/>
      <c r="R40" s="116"/>
      <c r="S40" s="125"/>
    </row>
    <row r="41" spans="1:19">
      <c r="A41" s="495" t="s">
        <v>19</v>
      </c>
      <c r="B41" s="495"/>
      <c r="C41" s="495"/>
      <c r="D41" s="495"/>
      <c r="E41" s="495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125"/>
    </row>
    <row r="42" spans="1:19">
      <c r="A42" s="126"/>
      <c r="B42" s="209" t="s">
        <v>20</v>
      </c>
      <c r="C42" s="174" t="s">
        <v>21</v>
      </c>
      <c r="D42" s="175"/>
      <c r="E42" s="176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125"/>
    </row>
    <row r="43" spans="1:19" ht="12.75" customHeight="1">
      <c r="A43" s="177">
        <f>J24</f>
        <v>0</v>
      </c>
      <c r="B43" s="178">
        <v>1</v>
      </c>
      <c r="C43" s="508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08"/>
      <c r="E43" s="508"/>
      <c r="F43" s="98"/>
      <c r="G43" s="42"/>
      <c r="H43" s="93"/>
      <c r="I43" s="90"/>
      <c r="J43" s="89"/>
      <c r="K43" s="89"/>
      <c r="L43" s="89"/>
      <c r="M43" s="89"/>
      <c r="N43" s="89"/>
      <c r="O43" s="89"/>
      <c r="P43" s="89"/>
      <c r="Q43" s="89"/>
      <c r="R43" s="89"/>
      <c r="S43" s="125"/>
    </row>
    <row r="44" spans="1:19" ht="12.75" customHeight="1">
      <c r="A44" s="177">
        <f>IF(J24=H16,H32,H16)</f>
        <v>0</v>
      </c>
      <c r="B44" s="178">
        <v>2</v>
      </c>
      <c r="C44" s="508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08"/>
      <c r="E44" s="508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125"/>
    </row>
    <row r="45" spans="1:19" ht="12.75" customHeight="1">
      <c r="A45" s="177">
        <f>J39</f>
        <v>0</v>
      </c>
      <c r="B45" s="178">
        <v>3</v>
      </c>
      <c r="C45" s="508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08"/>
      <c r="E45" s="508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125"/>
    </row>
    <row r="46" spans="1:19" ht="12.75" customHeight="1">
      <c r="A46" s="177">
        <f>IF(J39=H38,H40,H38)</f>
        <v>0</v>
      </c>
      <c r="B46" s="178">
        <v>4</v>
      </c>
      <c r="C46" s="508" t="str">
        <f>IF(A46=0," ",CONCATENATE(VLOOKUP(A46,Регистрация!$B$7:$M$55,3,0)," ",VLOOKUP(A46,Регистрация!$B$7:$M$55,4,0)," ",VLOOKUP(A46,Регистрация!$B$7:$M$55,5,0)," ","(",VLOOKUP(A46,Регистрация!$B$7:$M$55,11,0),")"))</f>
        <v xml:space="preserve"> </v>
      </c>
      <c r="D46" s="508"/>
      <c r="E46" s="508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125"/>
    </row>
    <row r="47" spans="1:19" s="135" customFormat="1" ht="17.25" customHeight="1">
      <c r="A47" s="490" t="s">
        <v>16</v>
      </c>
      <c r="B47" s="490"/>
      <c r="C47" s="490"/>
      <c r="D47" s="171"/>
      <c r="E47" s="33"/>
      <c r="F47" s="133"/>
      <c r="G47" s="133"/>
      <c r="H47" s="133"/>
      <c r="I47" s="33"/>
      <c r="J47" s="134" t="str">
        <f>Регистрация!L56</f>
        <v>Чириков Д.Ю.</v>
      </c>
      <c r="K47" s="33"/>
      <c r="L47" s="33"/>
      <c r="M47" s="33"/>
      <c r="N47" s="33"/>
      <c r="O47" s="33"/>
      <c r="P47" s="33"/>
      <c r="Q47" s="33"/>
      <c r="R47" s="33"/>
    </row>
    <row r="48" spans="1:19" s="135" customFormat="1">
      <c r="A48" s="171"/>
      <c r="B48" s="33"/>
      <c r="C48" s="33"/>
      <c r="D48" s="171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0" s="135" customFormat="1">
      <c r="A49" s="515" t="s">
        <v>17</v>
      </c>
      <c r="B49" s="515"/>
      <c r="C49" s="515"/>
      <c r="D49" s="150"/>
      <c r="F49" s="210"/>
      <c r="G49" s="210"/>
      <c r="H49" s="210"/>
      <c r="J49" s="134" t="str">
        <f>Регистрация!L58</f>
        <v>Неряхина П.А.</v>
      </c>
    </row>
    <row r="51" spans="1:10" s="70" customFormat="1"/>
    <row r="52" spans="1:10" s="70" customFormat="1"/>
    <row r="53" spans="1:10" s="70" customFormat="1"/>
    <row r="54" spans="1:10" s="70" customFormat="1"/>
    <row r="55" spans="1:10" s="70" customFormat="1"/>
    <row r="56" spans="1:10" s="70" customFormat="1"/>
    <row r="57" spans="1:10" s="70" customFormat="1"/>
    <row r="58" spans="1:10" s="70" customFormat="1"/>
    <row r="59" spans="1:10" s="70" customFormat="1"/>
    <row r="60" spans="1:10" s="70" customFormat="1"/>
    <row r="61" spans="1:10" s="70" customFormat="1"/>
    <row r="62" spans="1:10" s="70" customFormat="1"/>
    <row r="63" spans="1:10" s="70" customFormat="1"/>
    <row r="64" spans="1:10" s="70" customFormat="1"/>
    <row r="65" s="70" customFormat="1"/>
    <row r="66" s="70" customFormat="1"/>
    <row r="67" s="70" customFormat="1"/>
  </sheetData>
  <sheetProtection sheet="1" objects="1" scenarios="1"/>
  <mergeCells count="44">
    <mergeCell ref="A1:K1"/>
    <mergeCell ref="A3:K3"/>
    <mergeCell ref="A5:C5"/>
    <mergeCell ref="D5:G5"/>
    <mergeCell ref="A7:K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I36:K36"/>
    <mergeCell ref="B37:C37"/>
    <mergeCell ref="C45:E45"/>
    <mergeCell ref="C46:E46"/>
    <mergeCell ref="A47:C47"/>
    <mergeCell ref="A49:C49"/>
    <mergeCell ref="B38:C38"/>
    <mergeCell ref="B39:C39"/>
    <mergeCell ref="A41:E41"/>
    <mergeCell ref="C43:E43"/>
    <mergeCell ref="C44:E44"/>
  </mergeCells>
  <pageMargins left="0.37986111111111098" right="0.15972222222222199" top="0.15" bottom="0.19027777777777799" header="0.51180555555555496" footer="0.51180555555555496"/>
  <pageSetup paperSize="9" firstPageNumber="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66"/>
  <sheetViews>
    <sheetView topLeftCell="A22" zoomScaleNormal="100" workbookViewId="0">
      <selection activeCell="M26" sqref="M26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 t="s">
        <v>24</v>
      </c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IF(N11=0," ",CONCATENATE(VLOOKUP(N11,Регистрация!$B$7:$M$55,3,0)," ",VLOOKUP(N11,Регистрация!$B$7:$M$55,4,0)))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43"/>
      <c r="P12" s="238"/>
      <c r="Q12" s="237"/>
      <c r="R12" s="238"/>
    </row>
    <row r="13" spans="1:18" s="236" customFormat="1" ht="11.25" customHeight="1">
      <c r="A13" s="233"/>
      <c r="B13" s="522"/>
      <c r="C13" s="522"/>
      <c r="D13" s="247"/>
      <c r="E13" s="251"/>
      <c r="F13" s="238"/>
      <c r="G13" s="252"/>
      <c r="H13" s="230"/>
      <c r="I13" s="230"/>
      <c r="J13" s="230"/>
      <c r="K13" s="235"/>
      <c r="M13" s="253"/>
      <c r="N13" s="238"/>
      <c r="O13" s="523" t="str">
        <f>IF(Регистрация!$D$6&lt;R13," ",CONCATENATE(VLOOKUP(R13,Регистрация!$B$7:$M$55,3,0)," ",VLOOKUP(R13,Регистрация!$B$7:$M$55,4,0)," ","(",VLOOKUP(R13,Регистрация!$B$7:$M$55,11,0),")"))</f>
        <v xml:space="preserve"> </v>
      </c>
      <c r="P13" s="523"/>
      <c r="Q13" s="523" t="e">
        <f>IF(Регистрация!$D$6&lt;P13," ",CONCATENATE(VLOOKUP(P13,Регистрация!$B$7:$M$55,3,0)," ",VLOOKUP(P13,Регистрация!$B$7:$M$55,4,0)," ","(",VLOOKUP(P13,Регистрация!$B$7:$M$55,11,0),")"))</f>
        <v>#N/A</v>
      </c>
      <c r="R13" s="239">
        <v>10</v>
      </c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37"/>
      <c r="R14" s="238"/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45" t="str">
        <f>IF(L15=0," ",CONCATENATE(VLOOKUP(L15,Регистрация!$B$7:$M$55,3,0)," ",VLOOKUP(L15,Регистрация!$B$7:$M$55,4,0)))</f>
        <v xml:space="preserve"> </v>
      </c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8"/>
      <c r="B16" s="522"/>
      <c r="C16" s="522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37"/>
      <c r="R16" s="238"/>
    </row>
    <row r="17" spans="1:18" ht="11.25" customHeight="1">
      <c r="A17" s="239">
        <v>5</v>
      </c>
      <c r="B17" s="517" t="str">
        <f>IF(Регистрация!$D$6&lt;A17," ",CONCATENATE(VLOOKUP(A17,Регистрация!$B$7:$M$55,3,0)," ",VLOOKUP(A17,Регистрация!$B$7:$M$55,4,0)," ","(",VLOOKUP(A17,Регистрация!$B$7:$M$55,11,0),")"))</f>
        <v>Соловьев  Федор  (Кожевников М.Н.)</v>
      </c>
      <c r="C17" s="517"/>
      <c r="D17" s="517" t="e">
        <f>IF(Регистрация!$D$6&lt;C17," ",CONCATENATE(VLOOKUP(C17,Регистрация!$B$7:$M$55,3,0)," ",VLOOKUP(C17,Регистрация!$B$7:$M$55,4,0)," ","(",VLOOKUP(C17,Регистрация!$B$7:$M$55,11,0),")"))</f>
        <v>#N/A</v>
      </c>
      <c r="E17" s="517"/>
      <c r="F17" s="238"/>
      <c r="G17" s="252"/>
      <c r="H17" s="238"/>
      <c r="I17" s="252"/>
      <c r="J17" s="230"/>
      <c r="K17" s="253"/>
      <c r="L17" s="238"/>
      <c r="M17" s="253"/>
      <c r="N17" s="238"/>
      <c r="O17" s="523" t="str">
        <f>IF(Регистрация!$D$6&lt;R17," ",CONCATENATE(VLOOKUP(R17,Регистрация!$B$7:$M$55,3,0)," ",VLOOKUP(R17,Регистрация!$B$7:$M$55,4,0)," ","(",VLOOKUP(R17,Регистрация!$B$7:$M$55,11,0),")"))</f>
        <v xml:space="preserve"> </v>
      </c>
      <c r="P17" s="523"/>
      <c r="Q17" s="523" t="e">
        <f>IF(Регистрация!$D$6&lt;P17," ",CONCATENATE(VLOOKUP(P17,Регистрация!$B$7:$M$55,3,0)," ",VLOOKUP(P17,Регистрация!$B$7:$M$55,4,0)," ","(",VLOOKUP(P17,Регистрация!$B$7:$M$55,11,0),")"))</f>
        <v>#N/A</v>
      </c>
      <c r="R17" s="239">
        <v>6</v>
      </c>
    </row>
    <row r="18" spans="1:18" ht="11.25" customHeight="1">
      <c r="A18" s="238"/>
      <c r="B18" s="522"/>
      <c r="C18" s="522"/>
      <c r="D18" s="238"/>
      <c r="E18" s="242"/>
      <c r="F18" s="238"/>
      <c r="G18" s="258"/>
      <c r="H18" s="238"/>
      <c r="I18" s="252"/>
      <c r="J18" s="230"/>
      <c r="K18" s="253"/>
      <c r="L18" s="238"/>
      <c r="M18" s="259"/>
      <c r="N18" s="238"/>
      <c r="O18" s="243"/>
      <c r="P18" s="238"/>
      <c r="Q18" s="237"/>
      <c r="R18" s="238"/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IF(N19=0," ",CONCATENATE(VLOOKUP(N19,Регистрация!$B$7:$M$55,3,0)," ",VLOOKUP(N19,Регистрация!$B$7:$M$55,4,0)))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33"/>
      <c r="B20" s="522"/>
      <c r="C20" s="522"/>
      <c r="D20" s="233"/>
      <c r="E20" s="242"/>
      <c r="F20" s="233"/>
      <c r="G20" s="260"/>
      <c r="H20" s="233"/>
      <c r="I20" s="252"/>
      <c r="J20" s="261"/>
      <c r="K20" s="253"/>
      <c r="L20" s="238"/>
      <c r="M20" s="262"/>
      <c r="N20" s="238"/>
      <c r="O20" s="243"/>
      <c r="P20" s="238"/>
      <c r="Q20" s="237"/>
      <c r="R20" s="238"/>
    </row>
    <row r="21" spans="1:18" ht="11.25" customHeight="1">
      <c r="A21" s="247">
        <v>13</v>
      </c>
      <c r="B21" s="517" t="str">
        <f>IF(Регистрация!$D$6&lt;A21," ",CONCATENATE(VLOOKUP(A21,Регистрация!$B$7:$M$55,3,0)," ",VLOOKUP(A21,Регистрация!$B$7:$M$55,4,0)," ","(",VLOOKUP(A21,Регистрация!$B$7:$M$55,11,0),")"))</f>
        <v xml:space="preserve"> </v>
      </c>
      <c r="C21" s="517"/>
      <c r="D21" s="517" t="e">
        <f>IF(Регистрация!$D$6&lt;C21," ",CONCATENATE(VLOOKUP(C21,Регистрация!$B$7:$M$55,3,0)," ",VLOOKUP(C21,Регистрация!$B$7:$M$55,4,0)," ","(",VLOOKUP(C21,Регистрация!$B$7:$M$55,11,0),")"))</f>
        <v>#N/A</v>
      </c>
      <c r="E21" s="517"/>
      <c r="F21" s="233"/>
      <c r="G21" s="260"/>
      <c r="H21" s="233"/>
      <c r="I21" s="252"/>
      <c r="K21" s="253"/>
      <c r="L21" s="238"/>
      <c r="M21" s="262"/>
      <c r="N21" s="238"/>
      <c r="O21" s="523" t="str">
        <f>IF(Регистрация!$D$6&lt;R21," ",CONCATENATE(VLOOKUP(R21,Регистрация!$B$7:$M$55,3,0)," ",VLOOKUP(R21,Регистрация!$B$7:$M$55,4,0)," ","(",VLOOKUP(R21,Регистрация!$B$7:$M$55,11,0),")"))</f>
        <v xml:space="preserve"> </v>
      </c>
      <c r="P21" s="523"/>
      <c r="Q21" s="523" t="e">
        <f>IF(Регистрация!$D$6&lt;P21," ",CONCATENATE(VLOOKUP(P21,Регистрация!$B$7:$M$55,3,0)," ",VLOOKUP(P21,Регистрация!$B$7:$M$55,4,0)," ","(",VLOOKUP(P21,Регистрация!$B$7:$M$55,11,0),")"))</f>
        <v>#N/A</v>
      </c>
      <c r="R21" s="239">
        <v>14</v>
      </c>
    </row>
    <row r="22" spans="1:18" ht="11.25" customHeight="1">
      <c r="A22" s="233"/>
      <c r="B22" s="522"/>
      <c r="C22" s="522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37"/>
      <c r="R22" s="238"/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IF(L23=0," ",CONCATENATE(VLOOKUP(L23,Регистрация!$B$7:$M$55,3,0)," ",VLOOKUP(L23,Регистрация!$B$7:$M$55,4,0)))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33"/>
      <c r="B24" s="522"/>
      <c r="C24" s="522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37"/>
      <c r="R24" s="238"/>
    </row>
    <row r="25" spans="1:18" ht="11.25" customHeight="1">
      <c r="A25" s="239">
        <v>3</v>
      </c>
      <c r="B25" s="517" t="str">
        <f>IF(Регистрация!$D$6&lt;A25," ",CONCATENATE(VLOOKUP(A25,Регистрация!$B$7:$M$55,3,0)," ",VLOOKUP(A25,Регистрация!$B$7:$M$55,4,0)," ","(",VLOOKUP(A25,Регистрация!$B$7:$M$55,11,0),")"))</f>
        <v>Подольский Михаил (Страхов В.Д.)</v>
      </c>
      <c r="C25" s="517"/>
      <c r="D25" s="517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7"/>
      <c r="F25" s="233"/>
      <c r="G25" s="260"/>
      <c r="H25" s="233"/>
      <c r="I25" s="252"/>
      <c r="J25" s="264"/>
      <c r="K25" s="253"/>
      <c r="L25" s="238"/>
      <c r="M25" s="262"/>
      <c r="N25" s="238"/>
      <c r="O25" s="523" t="str">
        <f>IF(Регистрация!$D$6&lt;R25," ",CONCATENATE(VLOOKUP(R25,Регистрация!$B$7:$M$55,3,0)," ",VLOOKUP(R25,Регистрация!$B$7:$M$55,4,0)," ","(",VLOOKUP(R25,Регистрация!$B$7:$M$55,11,0),")"))</f>
        <v>Найфонов Тимур (Попкова А.В., Высоколов Е.А.)</v>
      </c>
      <c r="P25" s="523"/>
      <c r="Q25" s="523" t="e">
        <f>IF(Регистрация!$D$6&lt;P25," ",CONCATENATE(VLOOKUP(P25,Регистрация!$B$7:$M$55,3,0)," ",VLOOKUP(P25,Регистрация!$B$7:$M$55,4,0)," ","(",VLOOKUP(P25,Регистрация!$B$7:$M$55,11,0),")"))</f>
        <v>#N/A</v>
      </c>
      <c r="R25" s="239">
        <v>4</v>
      </c>
    </row>
    <row r="26" spans="1:18" ht="11.25" customHeight="1">
      <c r="A26" s="233"/>
      <c r="B26" s="522"/>
      <c r="C26" s="522"/>
      <c r="D26" s="233"/>
      <c r="E26" s="242"/>
      <c r="F26" s="233"/>
      <c r="G26" s="260"/>
      <c r="H26" s="233"/>
      <c r="I26" s="252"/>
      <c r="J26" s="264"/>
      <c r="K26" s="253"/>
      <c r="L26" s="238"/>
      <c r="M26" s="262"/>
      <c r="N26" s="238"/>
      <c r="O26" s="243"/>
      <c r="P26" s="238"/>
      <c r="Q26" s="237"/>
      <c r="R26" s="238"/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IF(N27=0," ",CONCATENATE(VLOOKUP(N27,Регистрация!$B$7:$M$55,3,0)," ",VLOOKUP(N27,Регистрация!$B$7:$M$55,4,0)))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33"/>
      <c r="B28" s="522"/>
      <c r="C28" s="522"/>
      <c r="D28" s="233"/>
      <c r="E28" s="242"/>
      <c r="F28" s="233"/>
      <c r="G28" s="249"/>
      <c r="H28" s="233"/>
      <c r="I28" s="252"/>
      <c r="J28" s="264"/>
      <c r="K28" s="253"/>
      <c r="L28" s="238"/>
      <c r="M28" s="250"/>
      <c r="N28" s="238"/>
      <c r="O28" s="243"/>
      <c r="P28" s="238"/>
      <c r="Q28" s="237"/>
      <c r="R28" s="238"/>
    </row>
    <row r="29" spans="1:18" ht="11.25" customHeight="1">
      <c r="A29" s="247">
        <v>11</v>
      </c>
      <c r="B29" s="517" t="str">
        <f>IF(Регистрация!$D$6&lt;A29," ",CONCATENATE(VLOOKUP(A29,Регистрация!$B$7:$M$55,3,0)," ",VLOOKUP(A29,Регистрация!$B$7:$M$55,4,0)," ","(",VLOOKUP(A29,Регистрация!$B$7:$M$55,11,0),")"))</f>
        <v xml:space="preserve"> </v>
      </c>
      <c r="C29" s="517"/>
      <c r="D29" s="517" t="e">
        <f>IF(Регистрация!$D$6&lt;C29," ",CONCATENATE(VLOOKUP(C29,Регистрация!$B$7:$M$55,3,0)," ",VLOOKUP(C29,Регистрация!$B$7:$M$55,4,0)," ","(",VLOOKUP(C29,Регистрация!$B$7:$M$55,11,0),")"))</f>
        <v>#N/A</v>
      </c>
      <c r="E29" s="517"/>
      <c r="F29" s="233"/>
      <c r="G29" s="252"/>
      <c r="H29" s="233"/>
      <c r="I29" s="252"/>
      <c r="J29" s="264"/>
      <c r="K29" s="253"/>
      <c r="L29" s="238"/>
      <c r="M29" s="253"/>
      <c r="N29" s="238"/>
      <c r="O29" s="523" t="str">
        <f>IF(Регистрация!$D$6&lt;R29," ",CONCATENATE(VLOOKUP(R29,Регистрация!$B$7:$M$55,3,0)," ",VLOOKUP(R29,Регистрация!$B$7:$M$55,4,0)," ","(",VLOOKUP(R29,Регистрация!$B$7:$M$55,11,0),")"))</f>
        <v xml:space="preserve"> </v>
      </c>
      <c r="P29" s="523"/>
      <c r="Q29" s="523" t="e">
        <f>IF(Регистрация!$D$6&lt;P29," ",CONCATENATE(VLOOKUP(P29,Регистрация!$B$7:$M$55,3,0)," ",VLOOKUP(P29,Регистрация!$B$7:$M$55,4,0)," ","(",VLOOKUP(P29,Регистрация!$B$7:$M$55,11,0),")"))</f>
        <v>#N/A</v>
      </c>
      <c r="R29" s="239">
        <v>12</v>
      </c>
    </row>
    <row r="30" spans="1:18" ht="11.25" customHeight="1">
      <c r="A30" s="238"/>
      <c r="B30" s="522"/>
      <c r="C30" s="522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37"/>
      <c r="R30" s="238"/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45" t="str">
        <f>IF(L31=0," ",CONCATENATE(VLOOKUP(L31,Регистрация!$B$7:$M$55,3,0)," ",VLOOKUP(L31,Регистрация!$B$7:$M$55,4,0)))</f>
        <v xml:space="preserve"> </v>
      </c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8"/>
      <c r="B32" s="522"/>
      <c r="C32" s="522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9">
        <v>7</v>
      </c>
      <c r="B33" s="517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517"/>
      <c r="D33" s="517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7"/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8</v>
      </c>
    </row>
    <row r="34" spans="1:18" ht="11.25" customHeight="1">
      <c r="A34" s="238"/>
      <c r="B34" s="522"/>
      <c r="C34" s="522"/>
      <c r="D34" s="233"/>
      <c r="E34" s="242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IF(N35=0," ",CONCATENATE(VLOOKUP(N35,Регистрация!$B$7:$M$55,3,0)," ",VLOOKUP(N35,Регистрация!$B$7:$M$55,4,0)))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33"/>
      <c r="B36" s="522"/>
      <c r="C36" s="522"/>
      <c r="D36" s="233"/>
      <c r="E36" s="242"/>
      <c r="F36" s="225"/>
      <c r="G36" s="225"/>
      <c r="H36" s="225"/>
      <c r="I36" s="225"/>
      <c r="J36" s="264"/>
      <c r="K36" s="264"/>
      <c r="O36" s="243"/>
      <c r="P36" s="238"/>
      <c r="Q36" s="237"/>
      <c r="R36" s="238"/>
    </row>
    <row r="37" spans="1:18" ht="11.25" customHeight="1">
      <c r="A37" s="247">
        <v>15</v>
      </c>
      <c r="B37" s="517" t="str">
        <f>IF(Регистрация!$D$6&lt;A37," ",CONCATENATE(VLOOKUP(A37,Регистрация!$B$7:$M$55,3,0)," ",VLOOKUP(A37,Регистрация!$B$7:$M$55,4,0)," ","(",VLOOKUP(A37,Регистрация!$B$7:$M$55,11,0),")"))</f>
        <v xml:space="preserve"> </v>
      </c>
      <c r="C37" s="517"/>
      <c r="D37" s="517" t="e">
        <f>IF(Регистрация!$D$6&lt;C37," ",CONCATENATE(VLOOKUP(C37,Регистрация!$B$7:$M$55,3,0)," ",VLOOKUP(C37,Регистрация!$B$7:$M$55,4,0)," ","(",VLOOKUP(C37,Регистрация!$B$7:$M$55,11,0),")"))</f>
        <v>#N/A</v>
      </c>
      <c r="E37" s="517"/>
      <c r="F37" s="225"/>
      <c r="G37" s="225"/>
      <c r="H37" s="266"/>
      <c r="I37" s="267"/>
      <c r="J37" s="230"/>
      <c r="K37" s="264"/>
      <c r="O37" s="523" t="str">
        <f>IF(Регистрация!$D$6&lt;R37," ",CONCATENATE(VLOOKUP(R37,Регистрация!$B$7:$M$55,3,0)," ",VLOOKUP(R37,Регистрация!$B$7:$M$55,4,0)," ","(",VLOOKUP(R37,Регистрация!$B$7:$M$55,11,0),")"))</f>
        <v xml:space="preserve"> </v>
      </c>
      <c r="P37" s="523"/>
      <c r="Q37" s="523" t="e">
        <f>IF(Регистрация!$D$6&lt;P37," ",CONCATENATE(VLOOKUP(P37,Регистрация!$B$7:$M$55,3,0)," ",VLOOKUP(P37,Регистрация!$B$7:$M$55,4,0)," ","(",VLOOKUP(P37,Регистрация!$B$7:$M$55,11,0),")"))</f>
        <v>#N/A</v>
      </c>
      <c r="R37" s="239">
        <v>16</v>
      </c>
    </row>
    <row r="38" spans="1:18" ht="11.25" customHeight="1">
      <c r="A38" s="233"/>
      <c r="B38" s="522"/>
      <c r="C38" s="522"/>
      <c r="D38" s="227"/>
      <c r="E38" s="263"/>
      <c r="F38" s="268"/>
      <c r="G38" s="268"/>
      <c r="H38" s="524"/>
      <c r="I38" s="524"/>
      <c r="J38" s="524"/>
      <c r="K38" s="524"/>
      <c r="L38" s="524"/>
      <c r="Q38" s="237"/>
      <c r="R38" s="238"/>
    </row>
    <row r="39" spans="1:18" ht="12" customHeight="1">
      <c r="A39" s="224"/>
      <c r="B39" s="264"/>
      <c r="C39" s="264"/>
      <c r="D39" s="269"/>
      <c r="E39" s="264"/>
      <c r="H39" s="266"/>
      <c r="J39" s="230"/>
      <c r="K39" s="264"/>
    </row>
    <row r="40" spans="1:18" ht="12" customHeight="1">
      <c r="A40" s="518" t="s">
        <v>19</v>
      </c>
      <c r="B40" s="518"/>
      <c r="C40" s="518"/>
      <c r="D40" s="518"/>
      <c r="E40" s="518"/>
      <c r="H40" s="239"/>
      <c r="I40" s="519" t="str">
        <f>IF(H40=0," ",CONCATENATE(VLOOKUP(H40,Регистрация!$B$7:$M$55,3,0)," ",VLOOKUP(H40,Регистрация!$B$7:$M$55,4,0)))</f>
        <v xml:space="preserve"> </v>
      </c>
      <c r="J40" s="519" t="e">
        <f>IF(I40=0," ",CONCATENATE(VLOOKUP(I40,Регистрация!$B$7:$M$55,3,0)," ",VLOOKUP(I40,Регистрация!$B$7:$M$55,4,0)))</f>
        <v>#N/A</v>
      </c>
      <c r="K40" s="519" t="e">
        <f>IF(J40=0," ",CONCATENATE(VLOOKUP(J40,Регистрация!$B$7:$M$55,3,0)," ",VLOOKUP(J40,Регистрация!$B$7:$M$55,4,0)))</f>
        <v>#N/A</v>
      </c>
    </row>
    <row r="41" spans="1:18" ht="12" customHeight="1">
      <c r="A41" s="270"/>
      <c r="B41" s="271" t="s">
        <v>25</v>
      </c>
      <c r="C41" s="520" t="s">
        <v>21</v>
      </c>
      <c r="D41" s="520"/>
      <c r="E41" s="520"/>
      <c r="F41" s="520"/>
      <c r="H41" s="238"/>
      <c r="I41" s="272"/>
      <c r="J41" s="273"/>
      <c r="K41" s="273"/>
      <c r="L41" s="239"/>
      <c r="M41" s="521" t="str">
        <f>IF(L41=0," ",CONCATENATE(VLOOKUP(L41,Регистрация!$B$7:$M$55,3,0)," ",VLOOKUP(L41,Регистрация!$B$7:$M$55,4,0)))</f>
        <v xml:space="preserve"> </v>
      </c>
      <c r="N41" s="521"/>
    </row>
    <row r="42" spans="1:18" ht="12" customHeight="1">
      <c r="A42" s="274"/>
      <c r="B42" s="275">
        <v>1</v>
      </c>
      <c r="C42" s="517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17"/>
      <c r="E42" s="517"/>
      <c r="F42" s="517"/>
      <c r="G42" s="234"/>
      <c r="H42" s="239"/>
      <c r="I42" s="519" t="str">
        <f>IF(H42=0," ",CONCATENATE(VLOOKUP(H42,Регистрация!$B$7:$M$55,3,0)," ",VLOOKUP(H42,Регистрация!$B$7:$M$55,4,0)))</f>
        <v xml:space="preserve"> </v>
      </c>
      <c r="J42" s="519" t="e">
        <f>IF(I42=0," ",CONCATENATE(VLOOKUP(I42,Регистрация!$B$7:$M$55,3,0)," ",VLOOKUP(I42,Регистрация!$B$7:$M$55,4,0)))</f>
        <v>#N/A</v>
      </c>
      <c r="K42" s="519" t="e">
        <f>IF(J42=0," ",CONCATENATE(VLOOKUP(J42,Регистрация!$B$7:$M$55,3,0)," ",VLOOKUP(J42,Регистрация!$B$7:$M$55,4,0)))</f>
        <v>#N/A</v>
      </c>
    </row>
    <row r="43" spans="1:18" ht="12" customHeight="1">
      <c r="A43" s="274"/>
      <c r="B43" s="275">
        <v>2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64"/>
      <c r="H43" s="264"/>
      <c r="I43" s="264"/>
      <c r="J43" s="264"/>
      <c r="K43" s="264"/>
    </row>
    <row r="44" spans="1:18" ht="12" customHeight="1">
      <c r="A44" s="276"/>
      <c r="B44" s="277">
        <v>3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2" customHeight="1">
      <c r="A45" s="276"/>
      <c r="B45" s="277">
        <v>4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23.25" customHeight="1">
      <c r="A46" s="516" t="s">
        <v>26</v>
      </c>
      <c r="B46" s="516"/>
      <c r="C46" s="516"/>
      <c r="D46" s="279"/>
      <c r="E46" s="278"/>
      <c r="F46" s="278"/>
      <c r="G46" s="278"/>
      <c r="H46" s="280"/>
      <c r="I46" s="280"/>
      <c r="J46" s="280"/>
      <c r="K46" s="280"/>
      <c r="L46" s="280"/>
      <c r="M46" s="278"/>
      <c r="N46" s="278"/>
      <c r="O46" s="516" t="str">
        <f>Регистрация!L56</f>
        <v>Чириков Д.Ю.</v>
      </c>
      <c r="P46" s="516"/>
      <c r="Q46" s="516"/>
      <c r="R46" s="281"/>
    </row>
    <row r="47" spans="1:18" s="219" customFormat="1" ht="13.5" customHeight="1">
      <c r="A47" s="279"/>
      <c r="B47" s="278"/>
      <c r="C47" s="278"/>
      <c r="D47" s="279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81"/>
    </row>
    <row r="48" spans="1:18" s="219" customFormat="1" ht="15.75" customHeight="1">
      <c r="A48" s="516" t="s">
        <v>27</v>
      </c>
      <c r="B48" s="516"/>
      <c r="C48" s="516"/>
      <c r="D48" s="279"/>
      <c r="E48" s="278"/>
      <c r="F48" s="278"/>
      <c r="G48" s="278"/>
      <c r="H48" s="280"/>
      <c r="I48" s="280"/>
      <c r="J48" s="280"/>
      <c r="K48" s="280"/>
      <c r="L48" s="280"/>
      <c r="M48" s="278"/>
      <c r="N48" s="278"/>
      <c r="O48" s="516" t="str">
        <f>Регистрация!L58</f>
        <v>Неряхина П.А.</v>
      </c>
      <c r="P48" s="516"/>
      <c r="Q48" s="516"/>
      <c r="R48" s="281"/>
    </row>
    <row r="49" spans="18:18">
      <c r="R49" s="212"/>
    </row>
    <row r="50" spans="18:18" s="212" customFormat="1"/>
    <row r="51" spans="18:18" s="212" customFormat="1"/>
    <row r="52" spans="18:18" s="212" customFormat="1"/>
    <row r="53" spans="18:18" s="212" customFormat="1"/>
    <row r="54" spans="18:18" s="212" customFormat="1"/>
    <row r="55" spans="18:18" s="212" customFormat="1"/>
    <row r="56" spans="18:18" s="212" customFormat="1"/>
    <row r="57" spans="18:18" s="212" customFormat="1"/>
    <row r="58" spans="18:18" s="212" customFormat="1"/>
    <row r="59" spans="18:18" s="212" customFormat="1"/>
    <row r="60" spans="18:18" s="212" customFormat="1"/>
    <row r="61" spans="18:18" s="212" customFormat="1"/>
    <row r="62" spans="18:18" s="212" customFormat="1"/>
    <row r="63" spans="18:18" s="212" customFormat="1"/>
    <row r="64" spans="18:18" s="212" customFormat="1"/>
    <row r="65" spans="18:18" s="212" customFormat="1"/>
    <row r="66" spans="18:18">
      <c r="R66" s="212"/>
    </row>
  </sheetData>
  <sheetProtection sheet="1" objects="1" scenarios="1"/>
  <mergeCells count="60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O13:Q13"/>
    <mergeCell ref="B14:C14"/>
    <mergeCell ref="B15:C15"/>
    <mergeCell ref="B16:C16"/>
    <mergeCell ref="B17:E17"/>
    <mergeCell ref="O17:Q17"/>
    <mergeCell ref="B18:C18"/>
    <mergeCell ref="B19:C19"/>
    <mergeCell ref="B20:C20"/>
    <mergeCell ref="B21:E21"/>
    <mergeCell ref="O21:Q21"/>
    <mergeCell ref="B22:C22"/>
    <mergeCell ref="B23:C23"/>
    <mergeCell ref="B24:C24"/>
    <mergeCell ref="B25:E25"/>
    <mergeCell ref="O25:Q25"/>
    <mergeCell ref="B26:C26"/>
    <mergeCell ref="B27:C27"/>
    <mergeCell ref="B28:C28"/>
    <mergeCell ref="B29:E29"/>
    <mergeCell ref="O29:Q29"/>
    <mergeCell ref="B30:C30"/>
    <mergeCell ref="B31:C31"/>
    <mergeCell ref="B32:C32"/>
    <mergeCell ref="B33:E33"/>
    <mergeCell ref="O33:Q33"/>
    <mergeCell ref="B34:C34"/>
    <mergeCell ref="B35:C35"/>
    <mergeCell ref="B36:C36"/>
    <mergeCell ref="B37:E37"/>
    <mergeCell ref="O37:Q37"/>
    <mergeCell ref="B38:C38"/>
    <mergeCell ref="H38:L38"/>
    <mergeCell ref="A40:E40"/>
    <mergeCell ref="I40:K40"/>
    <mergeCell ref="C41:F41"/>
    <mergeCell ref="M41:N41"/>
    <mergeCell ref="C42:F42"/>
    <mergeCell ref="I42:K42"/>
    <mergeCell ref="A48:C48"/>
    <mergeCell ref="O48:Q48"/>
    <mergeCell ref="C43:F43"/>
    <mergeCell ref="C44:F44"/>
    <mergeCell ref="C45:F45"/>
    <mergeCell ref="A46:C46"/>
    <mergeCell ref="O46:Q46"/>
  </mergeCells>
  <pageMargins left="0.29027777777777802" right="0.15972222222222199" top="0.24027777777777801" bottom="0.17013888888888901" header="0.51180555555555496" footer="0.51180555555555496"/>
  <pageSetup paperSize="9" firstPageNumber="0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66"/>
  <sheetViews>
    <sheetView topLeftCell="A2" zoomScaleNormal="100" workbookViewId="0">
      <selection activeCell="M26" sqref="M26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 t="s">
        <v>24</v>
      </c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IF(N11=0," ",CONCATENATE(VLOOKUP(N11,Регистрация!$B$7:$M$55,3,0)," ",VLOOKUP(N11,Регистрация!$B$7:$M$55,4,0)))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51"/>
      <c r="F13" s="238"/>
      <c r="G13" s="252"/>
      <c r="H13" s="230"/>
      <c r="I13" s="230"/>
      <c r="J13" s="230"/>
      <c r="K13" s="235"/>
      <c r="M13" s="253"/>
      <c r="N13" s="238"/>
      <c r="O13" s="241"/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45" t="str">
        <f>IF(L15=0," ",CONCATENATE(VLOOKUP(L15,Регистрация!$B$7:$M$55,3,0)," ",VLOOKUP(L15,Регистрация!$B$7:$M$55,4,0)))</f>
        <v xml:space="preserve"> </v>
      </c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8"/>
      <c r="B16" s="522"/>
      <c r="C16" s="522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37"/>
      <c r="R16" s="238"/>
    </row>
    <row r="17" spans="1:18" ht="11.25" customHeight="1">
      <c r="A17" s="239">
        <v>5</v>
      </c>
      <c r="B17" s="517" t="str">
        <f>IF(Регистрация!$D$6&lt;A17," ",CONCATENATE(VLOOKUP(A17,Регистрация!$B$7:$M$55,3,0)," ",VLOOKUP(A17,Регистрация!$B$7:$M$55,4,0)," ","(",VLOOKUP(A17,Регистрация!$B$7:$M$55,11,0),")"))</f>
        <v>Соловьев  Федор  (Кожевников М.Н.)</v>
      </c>
      <c r="C17" s="517"/>
      <c r="D17" s="517" t="e">
        <f>IF(Регистрация!$D$6&lt;C17," ",CONCATENATE(VLOOKUP(C17,Регистрация!$B$7:$M$55,3,0)," ",VLOOKUP(C17,Регистрация!$B$7:$M$55,4,0)," ","(",VLOOKUP(C17,Регистрация!$B$7:$M$55,11,0),")"))</f>
        <v>#N/A</v>
      </c>
      <c r="E17" s="517"/>
      <c r="F17" s="238"/>
      <c r="G17" s="252"/>
      <c r="H17" s="238"/>
      <c r="I17" s="252"/>
      <c r="J17" s="230"/>
      <c r="K17" s="253"/>
      <c r="L17" s="238"/>
      <c r="M17" s="253"/>
      <c r="N17" s="238"/>
      <c r="O17" s="523" t="str">
        <f>IF(Регистрация!$D$6&lt;R17," ",CONCATENATE(VLOOKUP(R17,Регистрация!$B$7:$M$55,3,0)," ",VLOOKUP(R17,Регистрация!$B$7:$M$55,4,0)," ","(",VLOOKUP(R17,Регистрация!$B$7:$M$55,11,0),")"))</f>
        <v xml:space="preserve"> </v>
      </c>
      <c r="P17" s="523"/>
      <c r="Q17" s="523" t="e">
        <f>IF(Регистрация!$D$6&lt;P17," ",CONCATENATE(VLOOKUP(P17,Регистрация!$B$7:$M$55,3,0)," ",VLOOKUP(P17,Регистрация!$B$7:$M$55,4,0)," ","(",VLOOKUP(P17,Регистрация!$B$7:$M$55,11,0),")"))</f>
        <v>#N/A</v>
      </c>
      <c r="R17" s="239">
        <v>6</v>
      </c>
    </row>
    <row r="18" spans="1:18" ht="11.25" customHeight="1">
      <c r="A18" s="238"/>
      <c r="B18" s="522"/>
      <c r="C18" s="522"/>
      <c r="D18" s="238"/>
      <c r="E18" s="242"/>
      <c r="F18" s="238"/>
      <c r="G18" s="258"/>
      <c r="H18" s="238"/>
      <c r="I18" s="252"/>
      <c r="J18" s="230"/>
      <c r="K18" s="253"/>
      <c r="L18" s="238"/>
      <c r="M18" s="259"/>
      <c r="N18" s="238"/>
      <c r="O18" s="243"/>
      <c r="P18" s="238"/>
      <c r="Q18" s="237"/>
      <c r="R18" s="238"/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IF(N19=0," ",CONCATENATE(VLOOKUP(N19,Регистрация!$B$7:$M$55,3,0)," ",VLOOKUP(N19,Регистрация!$B$7:$M$55,4,0)))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33"/>
      <c r="B20" s="522"/>
      <c r="C20" s="522"/>
      <c r="D20" s="233"/>
      <c r="E20" s="242"/>
      <c r="F20" s="233"/>
      <c r="G20" s="260"/>
      <c r="H20" s="233"/>
      <c r="I20" s="252"/>
      <c r="J20" s="261"/>
      <c r="K20" s="253"/>
      <c r="L20" s="238"/>
      <c r="M20" s="262"/>
      <c r="N20" s="238"/>
      <c r="O20" s="243"/>
      <c r="P20" s="238"/>
      <c r="Q20" s="237"/>
      <c r="R20" s="238"/>
    </row>
    <row r="21" spans="1:18" ht="11.25" customHeight="1">
      <c r="A21" s="247">
        <v>13</v>
      </c>
      <c r="B21" s="517" t="str">
        <f>IF(Регистрация!$D$6&lt;A21," ",CONCATENATE(VLOOKUP(A21,Регистрация!$B$7:$M$55,3,0)," ",VLOOKUP(A21,Регистрация!$B$7:$M$55,4,0)," ","(",VLOOKUP(A21,Регистрация!$B$7:$M$55,11,0),")"))</f>
        <v xml:space="preserve"> </v>
      </c>
      <c r="C21" s="517"/>
      <c r="D21" s="517" t="e">
        <f>IF(Регистрация!$D$6&lt;C21," ",CONCATENATE(VLOOKUP(C21,Регистрация!$B$7:$M$55,3,0)," ",VLOOKUP(C21,Регистрация!$B$7:$M$55,4,0)," ","(",VLOOKUP(C21,Регистрация!$B$7:$M$55,11,0),")"))</f>
        <v>#N/A</v>
      </c>
      <c r="E21" s="517"/>
      <c r="F21" s="233"/>
      <c r="G21" s="260"/>
      <c r="H21" s="233"/>
      <c r="I21" s="252"/>
      <c r="K21" s="253"/>
      <c r="L21" s="238"/>
      <c r="M21" s="262"/>
      <c r="N21" s="238"/>
      <c r="O21" s="523" t="str">
        <f>IF(Регистрация!$D$6&lt;R21," ",CONCATENATE(VLOOKUP(R21,Регистрация!$B$7:$M$55,3,0)," ",VLOOKUP(R21,Регистрация!$B$7:$M$55,4,0)," ","(",VLOOKUP(R21,Регистрация!$B$7:$M$55,11,0),")"))</f>
        <v xml:space="preserve"> </v>
      </c>
      <c r="P21" s="523"/>
      <c r="Q21" s="523" t="e">
        <f>IF(Регистрация!$D$6&lt;P21," ",CONCATENATE(VLOOKUP(P21,Регистрация!$B$7:$M$55,3,0)," ",VLOOKUP(P21,Регистрация!$B$7:$M$55,4,0)," ","(",VLOOKUP(P21,Регистрация!$B$7:$M$55,11,0),")"))</f>
        <v>#N/A</v>
      </c>
      <c r="R21" s="239">
        <v>14</v>
      </c>
    </row>
    <row r="22" spans="1:18" ht="11.25" customHeight="1">
      <c r="A22" s="233"/>
      <c r="B22" s="522"/>
      <c r="C22" s="522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37"/>
      <c r="R22" s="238"/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IF(L23=0," ",CONCATENATE(VLOOKUP(L23,Регистрация!$B$7:$M$55,3,0)," ",VLOOKUP(L23,Регистрация!$B$7:$M$55,4,0)))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33"/>
      <c r="B24" s="522"/>
      <c r="C24" s="522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37"/>
      <c r="R24" s="238"/>
    </row>
    <row r="25" spans="1:18" ht="11.25" customHeight="1">
      <c r="A25" s="239">
        <v>3</v>
      </c>
      <c r="B25" s="517" t="str">
        <f>IF(Регистрация!$D$6&lt;A25," ",CONCATENATE(VLOOKUP(A25,Регистрация!$B$7:$M$55,3,0)," ",VLOOKUP(A25,Регистрация!$B$7:$M$55,4,0)," ","(",VLOOKUP(A25,Регистрация!$B$7:$M$55,11,0),")"))</f>
        <v>Подольский Михаил (Страхов В.Д.)</v>
      </c>
      <c r="C25" s="517"/>
      <c r="D25" s="517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7"/>
      <c r="F25" s="233"/>
      <c r="G25" s="260"/>
      <c r="H25" s="233"/>
      <c r="I25" s="252"/>
      <c r="J25" s="264"/>
      <c r="K25" s="253"/>
      <c r="L25" s="238"/>
      <c r="M25" s="262"/>
      <c r="N25" s="238"/>
      <c r="O25" s="523" t="str">
        <f>IF(Регистрация!$D$6&lt;R25," ",CONCATENATE(VLOOKUP(R25,Регистрация!$B$7:$M$55,3,0)," ",VLOOKUP(R25,Регистрация!$B$7:$M$55,4,0)," ","(",VLOOKUP(R25,Регистрация!$B$7:$M$55,11,0),")"))</f>
        <v>Найфонов Тимур (Попкова А.В., Высоколов Е.А.)</v>
      </c>
      <c r="P25" s="523"/>
      <c r="Q25" s="523" t="e">
        <f>IF(Регистрация!$D$6&lt;P25," ",CONCATENATE(VLOOKUP(P25,Регистрация!$B$7:$M$55,3,0)," ",VLOOKUP(P25,Регистрация!$B$7:$M$55,4,0)," ","(",VLOOKUP(P25,Регистрация!$B$7:$M$55,11,0),")"))</f>
        <v>#N/A</v>
      </c>
      <c r="R25" s="239">
        <v>4</v>
      </c>
    </row>
    <row r="26" spans="1:18" ht="11.25" customHeight="1">
      <c r="A26" s="233"/>
      <c r="B26" s="522"/>
      <c r="C26" s="522"/>
      <c r="D26" s="233"/>
      <c r="E26" s="242"/>
      <c r="F26" s="233"/>
      <c r="G26" s="260"/>
      <c r="H26" s="233"/>
      <c r="I26" s="252"/>
      <c r="J26" s="264"/>
      <c r="K26" s="253"/>
      <c r="L26" s="238"/>
      <c r="M26" s="262"/>
      <c r="N26" s="238"/>
      <c r="O26" s="243"/>
      <c r="P26" s="238"/>
      <c r="Q26" s="237"/>
      <c r="R26" s="238"/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IF(N27=0," ",CONCATENATE(VLOOKUP(N27,Регистрация!$B$7:$M$55,3,0)," ",VLOOKUP(N27,Регистрация!$B$7:$M$55,4,0)))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33"/>
      <c r="B28" s="522"/>
      <c r="C28" s="522"/>
      <c r="D28" s="233"/>
      <c r="E28" s="242"/>
      <c r="F28" s="233"/>
      <c r="G28" s="249"/>
      <c r="H28" s="233"/>
      <c r="I28" s="252"/>
      <c r="J28" s="264"/>
      <c r="K28" s="253"/>
      <c r="L28" s="238"/>
      <c r="M28" s="250"/>
      <c r="N28" s="238"/>
      <c r="O28" s="243"/>
      <c r="P28" s="238"/>
      <c r="Q28" s="237"/>
      <c r="R28" s="238"/>
    </row>
    <row r="29" spans="1:18" ht="11.25" customHeight="1">
      <c r="A29" s="247">
        <v>11</v>
      </c>
      <c r="B29" s="517" t="str">
        <f>IF(Регистрация!$D$6&lt;A29," ",CONCATENATE(VLOOKUP(A29,Регистрация!$B$7:$M$55,3,0)," ",VLOOKUP(A29,Регистрация!$B$7:$M$55,4,0)," ","(",VLOOKUP(A29,Регистрация!$B$7:$M$55,11,0),")"))</f>
        <v xml:space="preserve"> </v>
      </c>
      <c r="C29" s="517"/>
      <c r="D29" s="517" t="e">
        <f>IF(Регистрация!$D$6&lt;C29," ",CONCATENATE(VLOOKUP(C29,Регистрация!$B$7:$M$55,3,0)," ",VLOOKUP(C29,Регистрация!$B$7:$M$55,4,0)," ","(",VLOOKUP(C29,Регистрация!$B$7:$M$55,11,0),")"))</f>
        <v>#N/A</v>
      </c>
      <c r="E29" s="517"/>
      <c r="F29" s="233"/>
      <c r="G29" s="252"/>
      <c r="H29" s="233"/>
      <c r="I29" s="252"/>
      <c r="J29" s="264"/>
      <c r="K29" s="253"/>
      <c r="L29" s="238"/>
      <c r="M29" s="253"/>
      <c r="N29" s="238"/>
      <c r="O29" s="523" t="str">
        <f>IF(Регистрация!$D$6&lt;R29," ",CONCATENATE(VLOOKUP(R29,Регистрация!$B$7:$M$55,3,0)," ",VLOOKUP(R29,Регистрация!$B$7:$M$55,4,0)," ","(",VLOOKUP(R29,Регистрация!$B$7:$M$55,11,0),")"))</f>
        <v xml:space="preserve"> </v>
      </c>
      <c r="P29" s="523"/>
      <c r="Q29" s="523" t="e">
        <f>IF(Регистрация!$D$6&lt;P29," ",CONCATENATE(VLOOKUP(P29,Регистрация!$B$7:$M$55,3,0)," ",VLOOKUP(P29,Регистрация!$B$7:$M$55,4,0)," ","(",VLOOKUP(P29,Регистрация!$B$7:$M$55,11,0),")"))</f>
        <v>#N/A</v>
      </c>
      <c r="R29" s="239">
        <v>12</v>
      </c>
    </row>
    <row r="30" spans="1:18" ht="11.25" customHeight="1">
      <c r="A30" s="238"/>
      <c r="B30" s="522"/>
      <c r="C30" s="522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37"/>
      <c r="R30" s="238"/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45" t="str">
        <f>IF(L31=0," ",CONCATENATE(VLOOKUP(L31,Регистрация!$B$7:$M$55,3,0)," ",VLOOKUP(L31,Регистрация!$B$7:$M$55,4,0)))</f>
        <v xml:space="preserve"> </v>
      </c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8"/>
      <c r="B32" s="522"/>
      <c r="C32" s="522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9">
        <v>7</v>
      </c>
      <c r="B33" s="517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517"/>
      <c r="D33" s="517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7"/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8</v>
      </c>
    </row>
    <row r="34" spans="1:18" ht="11.25" customHeight="1">
      <c r="A34" s="238"/>
      <c r="B34" s="522"/>
      <c r="C34" s="522"/>
      <c r="D34" s="233"/>
      <c r="E34" s="242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IF(N35=0," ",CONCATENATE(VLOOKUP(N35,Регистрация!$B$7:$M$55,3,0)," ",VLOOKUP(N35,Регистрация!$B$7:$M$55,4,0)))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33"/>
      <c r="B36" s="522"/>
      <c r="C36" s="522"/>
      <c r="D36" s="233"/>
      <c r="E36" s="242"/>
      <c r="F36" s="225"/>
      <c r="G36" s="225"/>
      <c r="H36" s="225"/>
      <c r="I36" s="225"/>
      <c r="J36" s="264"/>
      <c r="K36" s="264"/>
      <c r="O36" s="243"/>
      <c r="P36" s="238"/>
      <c r="Q36" s="237"/>
      <c r="R36" s="238"/>
    </row>
    <row r="37" spans="1:18" ht="11.25" customHeight="1">
      <c r="A37" s="247">
        <v>15</v>
      </c>
      <c r="B37" s="517" t="str">
        <f>IF(Регистрация!$D$6&lt;A37," ",CONCATENATE(VLOOKUP(A37,Регистрация!$B$7:$M$55,3,0)," ",VLOOKUP(A37,Регистрация!$B$7:$M$55,4,0)," ","(",VLOOKUP(A37,Регистрация!$B$7:$M$55,11,0),")"))</f>
        <v xml:space="preserve"> </v>
      </c>
      <c r="C37" s="517"/>
      <c r="D37" s="517" t="e">
        <f>IF(Регистрация!$D$6&lt;C37," ",CONCATENATE(VLOOKUP(C37,Регистрация!$B$7:$M$55,3,0)," ",VLOOKUP(C37,Регистрация!$B$7:$M$55,4,0)," ","(",VLOOKUP(C37,Регистрация!$B$7:$M$55,11,0),")"))</f>
        <v>#N/A</v>
      </c>
      <c r="E37" s="517"/>
      <c r="F37" s="225"/>
      <c r="G37" s="225"/>
      <c r="H37" s="266"/>
      <c r="I37" s="267"/>
      <c r="J37" s="230"/>
      <c r="K37" s="264"/>
      <c r="O37" s="523" t="str">
        <f>IF(Регистрация!$D$6&lt;R37," ",CONCATENATE(VLOOKUP(R37,Регистрация!$B$7:$M$55,3,0)," ",VLOOKUP(R37,Регистрация!$B$7:$M$55,4,0)," ","(",VLOOKUP(R37,Регистрация!$B$7:$M$55,11,0),")"))</f>
        <v xml:space="preserve"> </v>
      </c>
      <c r="P37" s="523"/>
      <c r="Q37" s="523" t="e">
        <f>IF(Регистрация!$D$6&lt;P37," ",CONCATENATE(VLOOKUP(P37,Регистрация!$B$7:$M$55,3,0)," ",VLOOKUP(P37,Регистрация!$B$7:$M$55,4,0)," ","(",VLOOKUP(P37,Регистрация!$B$7:$M$55,11,0),")"))</f>
        <v>#N/A</v>
      </c>
      <c r="R37" s="239">
        <v>16</v>
      </c>
    </row>
    <row r="38" spans="1:18" ht="11.25" customHeight="1">
      <c r="A38" s="233"/>
      <c r="B38" s="522"/>
      <c r="C38" s="522"/>
      <c r="D38" s="227"/>
      <c r="E38" s="263"/>
      <c r="F38" s="268"/>
      <c r="G38" s="268"/>
      <c r="H38" s="524" t="s">
        <v>23</v>
      </c>
      <c r="I38" s="524"/>
      <c r="J38" s="524"/>
      <c r="K38" s="524"/>
      <c r="L38" s="524"/>
      <c r="Q38" s="237"/>
      <c r="R38" s="238"/>
    </row>
    <row r="39" spans="1:18" ht="12" customHeight="1">
      <c r="A39" s="224"/>
      <c r="B39" s="264"/>
      <c r="C39" s="264"/>
      <c r="D39" s="269"/>
      <c r="E39" s="264"/>
      <c r="H39" s="266"/>
      <c r="J39" s="230"/>
      <c r="K39" s="264"/>
    </row>
    <row r="40" spans="1:18" ht="12" customHeight="1">
      <c r="A40" s="518" t="s">
        <v>19</v>
      </c>
      <c r="B40" s="518"/>
      <c r="C40" s="518"/>
      <c r="D40" s="518"/>
      <c r="E40" s="518"/>
      <c r="H40" s="239"/>
      <c r="I40" s="519" t="str">
        <f>IF(H40=0," ",CONCATENATE(VLOOKUP(H40,Регистрация!$B$7:$M$55,3,0)," ",VLOOKUP(H40,Регистрация!$B$7:$M$55,4,0)))</f>
        <v xml:space="preserve"> </v>
      </c>
      <c r="J40" s="519" t="e">
        <f>IF(I40=0," ",CONCATENATE(VLOOKUP(I40,Регистрация!$B$7:$M$55,3,0)," ",VLOOKUP(I40,Регистрация!$B$7:$M$55,4,0)))</f>
        <v>#N/A</v>
      </c>
      <c r="K40" s="519" t="e">
        <f>IF(J40=0," ",CONCATENATE(VLOOKUP(J40,Регистрация!$B$7:$M$55,3,0)," ",VLOOKUP(J40,Регистрация!$B$7:$M$55,4,0)))</f>
        <v>#N/A</v>
      </c>
    </row>
    <row r="41" spans="1:18" ht="12" customHeight="1">
      <c r="A41" s="270"/>
      <c r="B41" s="271" t="s">
        <v>25</v>
      </c>
      <c r="C41" s="530" t="s">
        <v>21</v>
      </c>
      <c r="D41" s="530"/>
      <c r="E41" s="530"/>
      <c r="F41" s="530"/>
      <c r="H41" s="238"/>
      <c r="I41" s="272"/>
      <c r="J41" s="273"/>
      <c r="K41" s="273"/>
      <c r="L41" s="239"/>
      <c r="M41" s="521" t="str">
        <f>IF(L41=0," ",CONCATENATE(VLOOKUP(L41,Регистрация!$B$7:$M$55,3,0)," ",VLOOKUP(L41,Регистрация!$B$7:$M$55,4,0)))</f>
        <v xml:space="preserve"> </v>
      </c>
      <c r="N41" s="521"/>
    </row>
    <row r="42" spans="1:18" ht="12" customHeight="1">
      <c r="A42" s="274"/>
      <c r="B42" s="275">
        <v>1</v>
      </c>
      <c r="C42" s="517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17"/>
      <c r="E42" s="517"/>
      <c r="F42" s="517"/>
      <c r="G42" s="234"/>
      <c r="H42" s="239"/>
      <c r="I42" s="519" t="str">
        <f>IF(H42=0," ",CONCATENATE(VLOOKUP(H42,Регистрация!$B$7:$M$55,3,0)," ",VLOOKUP(H42,Регистрация!$B$7:$M$55,4,0)))</f>
        <v xml:space="preserve"> </v>
      </c>
      <c r="J42" s="519" t="e">
        <f>IF(I42=0," ",CONCATENATE(VLOOKUP(I42,Регистрация!$B$7:$M$55,3,0)," ",VLOOKUP(I42,Регистрация!$B$7:$M$55,4,0)))</f>
        <v>#N/A</v>
      </c>
      <c r="K42" s="519" t="e">
        <f>IF(J42=0," ",CONCATENATE(VLOOKUP(J42,Регистрация!$B$7:$M$55,3,0)," ",VLOOKUP(J42,Регистрация!$B$7:$M$55,4,0)))</f>
        <v>#N/A</v>
      </c>
    </row>
    <row r="43" spans="1:18" ht="12" customHeight="1">
      <c r="A43" s="274"/>
      <c r="B43" s="275">
        <v>2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64"/>
      <c r="H43" s="264"/>
      <c r="I43" s="264"/>
      <c r="J43" s="264"/>
      <c r="K43" s="264"/>
    </row>
    <row r="44" spans="1:18" ht="12" customHeight="1">
      <c r="A44" s="276"/>
      <c r="B44" s="277">
        <v>3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2" customHeight="1">
      <c r="A45" s="276"/>
      <c r="B45" s="277">
        <v>4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529"/>
      <c r="L45" s="529"/>
      <c r="M45" s="529"/>
    </row>
    <row r="46" spans="1:18" s="219" customFormat="1" ht="23.25" customHeight="1">
      <c r="A46" s="516" t="str">
        <f>Регистрация!A56</f>
        <v>Главный судья:</v>
      </c>
      <c r="B46" s="516"/>
      <c r="C46" s="516"/>
      <c r="D46" s="279"/>
      <c r="E46" s="278"/>
      <c r="F46" s="278"/>
      <c r="G46" s="278"/>
      <c r="H46" s="280"/>
      <c r="I46" s="280"/>
      <c r="J46" s="280"/>
      <c r="K46" s="280"/>
      <c r="L46" s="280"/>
      <c r="M46" s="278"/>
      <c r="N46" s="278"/>
      <c r="O46" s="516" t="str">
        <f>Регистрация!L56</f>
        <v>Чириков Д.Ю.</v>
      </c>
      <c r="P46" s="516"/>
      <c r="Q46" s="516"/>
      <c r="R46" s="281"/>
    </row>
    <row r="47" spans="1:18" s="219" customFormat="1" ht="13.5" customHeight="1">
      <c r="A47" s="279"/>
      <c r="B47" s="278"/>
      <c r="C47" s="278"/>
      <c r="D47" s="279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81"/>
    </row>
    <row r="48" spans="1:18" s="219" customFormat="1" ht="15.75" customHeight="1">
      <c r="A48" s="516" t="str">
        <f>Регистрация!A58</f>
        <v>Главный секретарь:</v>
      </c>
      <c r="B48" s="516"/>
      <c r="C48" s="516"/>
      <c r="D48" s="279"/>
      <c r="E48" s="278"/>
      <c r="F48" s="278"/>
      <c r="G48" s="278"/>
      <c r="H48" s="280"/>
      <c r="I48" s="280"/>
      <c r="J48" s="280"/>
      <c r="K48" s="280"/>
      <c r="L48" s="280"/>
      <c r="M48" s="278"/>
      <c r="N48" s="278"/>
      <c r="O48" s="516" t="str">
        <f>Регистрация!L58</f>
        <v>Неряхина П.А.</v>
      </c>
      <c r="P48" s="516"/>
      <c r="Q48" s="516"/>
      <c r="R48" s="281"/>
    </row>
    <row r="49" spans="18:18">
      <c r="R49" s="212"/>
    </row>
    <row r="50" spans="18:18" s="212" customFormat="1"/>
    <row r="51" spans="18:18" s="212" customFormat="1"/>
    <row r="52" spans="18:18" s="212" customFormat="1"/>
    <row r="53" spans="18:18" s="212" customFormat="1"/>
    <row r="54" spans="18:18" s="212" customFormat="1"/>
    <row r="55" spans="18:18" s="212" customFormat="1"/>
    <row r="56" spans="18:18" s="212" customFormat="1"/>
    <row r="57" spans="18:18" s="212" customFormat="1"/>
    <row r="58" spans="18:18" s="212" customFormat="1"/>
    <row r="59" spans="18:18" s="212" customFormat="1"/>
    <row r="60" spans="18:18" s="212" customFormat="1"/>
    <row r="61" spans="18:18" s="212" customFormat="1"/>
    <row r="62" spans="18:18" s="212" customFormat="1"/>
    <row r="63" spans="18:18" s="212" customFormat="1"/>
    <row r="64" spans="18:18" s="212" customFormat="1"/>
    <row r="65" spans="18:18" s="212" customFormat="1"/>
    <row r="66" spans="18:18">
      <c r="R66" s="212"/>
    </row>
  </sheetData>
  <sheetProtection sheet="1" objects="1" scenarios="1"/>
  <mergeCells count="60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E17"/>
    <mergeCell ref="O17:Q17"/>
    <mergeCell ref="B18:C18"/>
    <mergeCell ref="B19:C19"/>
    <mergeCell ref="B20:C20"/>
    <mergeCell ref="B21:E21"/>
    <mergeCell ref="O21:Q21"/>
    <mergeCell ref="B22:C22"/>
    <mergeCell ref="B23:C23"/>
    <mergeCell ref="B24:C24"/>
    <mergeCell ref="B25:E25"/>
    <mergeCell ref="O25:Q25"/>
    <mergeCell ref="B26:C26"/>
    <mergeCell ref="B27:C27"/>
    <mergeCell ref="B28:C28"/>
    <mergeCell ref="B29:E29"/>
    <mergeCell ref="O29:Q29"/>
    <mergeCell ref="B30:C30"/>
    <mergeCell ref="B31:C31"/>
    <mergeCell ref="B32:C32"/>
    <mergeCell ref="B33:E33"/>
    <mergeCell ref="O33:Q33"/>
    <mergeCell ref="B34:C34"/>
    <mergeCell ref="B35:C35"/>
    <mergeCell ref="B36:C36"/>
    <mergeCell ref="B37:E37"/>
    <mergeCell ref="O37:Q37"/>
    <mergeCell ref="B38:C38"/>
    <mergeCell ref="H38:L38"/>
    <mergeCell ref="A40:E40"/>
    <mergeCell ref="I40:K40"/>
    <mergeCell ref="C41:F41"/>
    <mergeCell ref="M41:N41"/>
    <mergeCell ref="C42:F42"/>
    <mergeCell ref="I42:K42"/>
    <mergeCell ref="O46:Q46"/>
    <mergeCell ref="A48:C48"/>
    <mergeCell ref="O48:Q48"/>
    <mergeCell ref="C43:F43"/>
    <mergeCell ref="C44:F44"/>
    <mergeCell ref="C45:F45"/>
    <mergeCell ref="K45:M45"/>
    <mergeCell ref="A46:C46"/>
  </mergeCells>
  <pageMargins left="0.32013888888888897" right="0.15972222222222199" top="0.179861111111111" bottom="0.25" header="0.51180555555555496" footer="0.51180555555555496"/>
  <pageSetup paperSize="9" firstPageNumber="0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66"/>
  <sheetViews>
    <sheetView topLeftCell="A2" zoomScaleNormal="100" workbookViewId="0">
      <selection activeCell="M26" sqref="M26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 t="s">
        <v>24</v>
      </c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IF(N11=0," ",CONCATENATE(VLOOKUP(N11,Регистрация!$B$7:$M$55,3,0)," ",VLOOKUP(N11,Регистрация!$B$7:$M$55,4,0)))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51"/>
      <c r="F13" s="238"/>
      <c r="G13" s="252"/>
      <c r="H13" s="230"/>
      <c r="I13" s="230"/>
      <c r="J13" s="230"/>
      <c r="K13" s="235"/>
      <c r="M13" s="253"/>
      <c r="N13" s="238"/>
      <c r="O13" s="241"/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45" t="str">
        <f>IF(L15=0," ",CONCATENATE(VLOOKUP(L15,Регистрация!$B$7:$M$55,3,0)," ",VLOOKUP(L15,Регистрация!$B$7:$M$55,4,0)))</f>
        <v xml:space="preserve"> </v>
      </c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8"/>
      <c r="B16" s="522"/>
      <c r="C16" s="522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37"/>
      <c r="R16" s="238"/>
    </row>
    <row r="17" spans="1:18" ht="11.25" customHeight="1">
      <c r="A17" s="239">
        <v>5</v>
      </c>
      <c r="B17" s="517" t="str">
        <f>IF(Регистрация!$D$6&lt;A17," ",CONCATENATE(VLOOKUP(A17,Регистрация!$B$7:$M$55,3,0)," ",VLOOKUP(A17,Регистрация!$B$7:$M$55,4,0)," ","(",VLOOKUP(A17,Регистрация!$B$7:$M$55,11,0),")"))</f>
        <v>Соловьев  Федор  (Кожевников М.Н.)</v>
      </c>
      <c r="C17" s="517"/>
      <c r="D17" s="517" t="e">
        <f>IF(Регистрация!$D$6&lt;C17," ",CONCATENATE(VLOOKUP(C17,Регистрация!$B$7:$M$55,3,0)," ",VLOOKUP(C17,Регистрация!$B$7:$M$55,4,0)," ","(",VLOOKUP(C17,Регистрация!$B$7:$M$55,11,0),")"))</f>
        <v>#N/A</v>
      </c>
      <c r="E17" s="517"/>
      <c r="F17" s="238"/>
      <c r="G17" s="252"/>
      <c r="H17" s="238"/>
      <c r="I17" s="252"/>
      <c r="J17" s="230"/>
      <c r="K17" s="253"/>
      <c r="L17" s="238"/>
      <c r="M17" s="253"/>
      <c r="N17" s="238"/>
      <c r="O17" s="523" t="str">
        <f>IF(Регистрация!$D$6&lt;R17," ",CONCATENATE(VLOOKUP(R17,Регистрация!$B$7:$M$55,3,0)," ",VLOOKUP(R17,Регистрация!$B$7:$M$55,4,0)," ","(",VLOOKUP(R17,Регистрация!$B$7:$M$55,11,0),")"))</f>
        <v xml:space="preserve"> </v>
      </c>
      <c r="P17" s="523"/>
      <c r="Q17" s="523" t="e">
        <f>IF(Регистрация!$D$6&lt;P17," ",CONCATENATE(VLOOKUP(P17,Регистрация!$B$7:$M$55,3,0)," ",VLOOKUP(P17,Регистрация!$B$7:$M$55,4,0)," ","(",VLOOKUP(P17,Регистрация!$B$7:$M$55,11,0),")"))</f>
        <v>#N/A</v>
      </c>
      <c r="R17" s="239">
        <v>6</v>
      </c>
    </row>
    <row r="18" spans="1:18" ht="11.25" customHeight="1">
      <c r="A18" s="238"/>
      <c r="B18" s="522"/>
      <c r="C18" s="522"/>
      <c r="D18" s="238"/>
      <c r="E18" s="242"/>
      <c r="F18" s="238"/>
      <c r="G18" s="258"/>
      <c r="H18" s="238"/>
      <c r="I18" s="252"/>
      <c r="J18" s="230"/>
      <c r="K18" s="253"/>
      <c r="L18" s="238"/>
      <c r="M18" s="259"/>
      <c r="N18" s="238"/>
      <c r="O18" s="243"/>
      <c r="P18" s="238"/>
      <c r="Q18" s="237"/>
      <c r="R18" s="238"/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IF(N19=0," ",CONCATENATE(VLOOKUP(N19,Регистрация!$B$7:$M$55,3,0)," ",VLOOKUP(N19,Регистрация!$B$7:$M$55,4,0)))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33"/>
      <c r="B20" s="522"/>
      <c r="C20" s="522"/>
      <c r="D20" s="233"/>
      <c r="E20" s="242"/>
      <c r="F20" s="233"/>
      <c r="G20" s="260"/>
      <c r="H20" s="233"/>
      <c r="I20" s="252"/>
      <c r="J20" s="261"/>
      <c r="K20" s="253"/>
      <c r="L20" s="238"/>
      <c r="M20" s="262"/>
      <c r="N20" s="238"/>
      <c r="O20" s="243"/>
      <c r="P20" s="238"/>
      <c r="Q20" s="237"/>
      <c r="R20" s="238"/>
    </row>
    <row r="21" spans="1:18" ht="11.25" customHeight="1">
      <c r="A21" s="247">
        <v>13</v>
      </c>
      <c r="B21" s="517" t="str">
        <f>IF(Регистрация!$D$6&lt;A21," ",CONCATENATE(VLOOKUP(A21,Регистрация!$B$7:$M$55,3,0)," ",VLOOKUP(A21,Регистрация!$B$7:$M$55,4,0)," ","(",VLOOKUP(A21,Регистрация!$B$7:$M$55,11,0),")"))</f>
        <v xml:space="preserve"> </v>
      </c>
      <c r="C21" s="517"/>
      <c r="D21" s="517" t="e">
        <f>IF(Регистрация!$D$6&lt;C21," ",CONCATENATE(VLOOKUP(C21,Регистрация!$B$7:$M$55,3,0)," ",VLOOKUP(C21,Регистрация!$B$7:$M$55,4,0)," ","(",VLOOKUP(C21,Регистрация!$B$7:$M$55,11,0),")"))</f>
        <v>#N/A</v>
      </c>
      <c r="E21" s="517"/>
      <c r="F21" s="233"/>
      <c r="G21" s="260"/>
      <c r="H21" s="233"/>
      <c r="I21" s="252"/>
      <c r="K21" s="253"/>
      <c r="L21" s="238"/>
      <c r="M21" s="262"/>
      <c r="N21" s="238"/>
      <c r="O21" s="523" t="str">
        <f>IF(Регистрация!$D$6&lt;R21," ",CONCATENATE(VLOOKUP(R21,Регистрация!$B$7:$M$55,3,0)," ",VLOOKUP(R21,Регистрация!$B$7:$M$55,4,0)," ","(",VLOOKUP(R21,Регистрация!$B$7:$M$55,11,0),")"))</f>
        <v xml:space="preserve"> </v>
      </c>
      <c r="P21" s="523"/>
      <c r="Q21" s="523" t="e">
        <f>IF(Регистрация!$D$6&lt;P21," ",CONCATENATE(VLOOKUP(P21,Регистрация!$B$7:$M$55,3,0)," ",VLOOKUP(P21,Регистрация!$B$7:$M$55,4,0)," ","(",VLOOKUP(P21,Регистрация!$B$7:$M$55,11,0),")"))</f>
        <v>#N/A</v>
      </c>
      <c r="R21" s="239">
        <v>14</v>
      </c>
    </row>
    <row r="22" spans="1:18" ht="11.25" customHeight="1">
      <c r="A22" s="233"/>
      <c r="B22" s="522"/>
      <c r="C22" s="522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37"/>
      <c r="R22" s="238"/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IF(L23=0," ",CONCATENATE(VLOOKUP(L23,Регистрация!$B$7:$M$55,3,0)," ",VLOOKUP(L23,Регистрация!$B$7:$M$55,4,0)))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33"/>
      <c r="B24" s="522"/>
      <c r="C24" s="522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37"/>
      <c r="R24" s="238"/>
    </row>
    <row r="25" spans="1:18" ht="11.25" customHeight="1">
      <c r="A25" s="239">
        <v>3</v>
      </c>
      <c r="B25" s="517" t="str">
        <f>IF(Регистрация!$D$6&lt;A25," ",CONCATENATE(VLOOKUP(A25,Регистрация!$B$7:$M$55,3,0)," ",VLOOKUP(A25,Регистрация!$B$7:$M$55,4,0)," ","(",VLOOKUP(A25,Регистрация!$B$7:$M$55,11,0),")"))</f>
        <v>Подольский Михаил (Страхов В.Д.)</v>
      </c>
      <c r="C25" s="517"/>
      <c r="D25" s="517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7"/>
      <c r="F25" s="233"/>
      <c r="G25" s="260"/>
      <c r="H25" s="233"/>
      <c r="I25" s="252"/>
      <c r="J25" s="264"/>
      <c r="K25" s="253"/>
      <c r="L25" s="238"/>
      <c r="M25" s="262"/>
      <c r="N25" s="238"/>
      <c r="O25" s="523" t="str">
        <f>IF(Регистрация!$D$6&lt;R25," ",CONCATENATE(VLOOKUP(R25,Регистрация!$B$7:$M$55,3,0)," ",VLOOKUP(R25,Регистрация!$B$7:$M$55,4,0)," ","(",VLOOKUP(R25,Регистрация!$B$7:$M$55,11,0),")"))</f>
        <v>Найфонов Тимур (Попкова А.В., Высоколов Е.А.)</v>
      </c>
      <c r="P25" s="523"/>
      <c r="Q25" s="523" t="e">
        <f>IF(Регистрация!$D$6&lt;P25," ",CONCATENATE(VLOOKUP(P25,Регистрация!$B$7:$M$55,3,0)," ",VLOOKUP(P25,Регистрация!$B$7:$M$55,4,0)," ","(",VLOOKUP(P25,Регистрация!$B$7:$M$55,11,0),")"))</f>
        <v>#N/A</v>
      </c>
      <c r="R25" s="239">
        <v>4</v>
      </c>
    </row>
    <row r="26" spans="1:18" ht="11.25" customHeight="1">
      <c r="A26" s="233"/>
      <c r="B26" s="522"/>
      <c r="C26" s="522"/>
      <c r="D26" s="233"/>
      <c r="E26" s="242"/>
      <c r="F26" s="233"/>
      <c r="G26" s="260"/>
      <c r="H26" s="233"/>
      <c r="I26" s="252"/>
      <c r="J26" s="264"/>
      <c r="K26" s="253"/>
      <c r="L26" s="238"/>
      <c r="M26" s="262"/>
      <c r="N26" s="238"/>
      <c r="O26" s="243"/>
      <c r="P26" s="238"/>
      <c r="Q26" s="237"/>
      <c r="R26" s="238"/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IF(N27=0," ",CONCATENATE(VLOOKUP(N27,Регистрация!$B$7:$M$55,3,0)," ",VLOOKUP(N27,Регистрация!$B$7:$M$55,4,0)))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47">
        <v>11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43"/>
      <c r="P28" s="238"/>
      <c r="Q28" s="237"/>
      <c r="R28" s="238"/>
    </row>
    <row r="29" spans="1:18" ht="11.25" customHeight="1">
      <c r="A29" s="233"/>
      <c r="B29" s="522"/>
      <c r="C29" s="522"/>
      <c r="D29" s="247"/>
      <c r="E29" s="251"/>
      <c r="F29" s="233"/>
      <c r="G29" s="252"/>
      <c r="H29" s="233"/>
      <c r="I29" s="252"/>
      <c r="J29" s="264"/>
      <c r="K29" s="253"/>
      <c r="L29" s="238"/>
      <c r="M29" s="253"/>
      <c r="N29" s="238"/>
      <c r="O29" s="523" t="str">
        <f>IF(Регистрация!$D$6&lt;R29," ",CONCATENATE(VLOOKUP(R29,Регистрация!$B$7:$M$55,3,0)," ",VLOOKUP(R29,Регистрация!$B$7:$M$55,4,0)," ","(",VLOOKUP(R29,Регистрация!$B$7:$M$55,11,0),")"))</f>
        <v xml:space="preserve"> </v>
      </c>
      <c r="P29" s="523"/>
      <c r="Q29" s="523" t="e">
        <f>IF(Регистрация!$D$6&lt;P29," ",CONCATENATE(VLOOKUP(P29,Регистрация!$B$7:$M$55,3,0)," ",VLOOKUP(P29,Регистрация!$B$7:$M$55,4,0)," ","(",VLOOKUP(P29,Регистрация!$B$7:$M$55,11,0),")"))</f>
        <v>#N/A</v>
      </c>
      <c r="R29" s="239">
        <v>12</v>
      </c>
    </row>
    <row r="30" spans="1:18" ht="11.25" customHeight="1">
      <c r="A30" s="239">
        <v>19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37"/>
      <c r="R30" s="238"/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45" t="str">
        <f>IF(L31=0," ",CONCATENATE(VLOOKUP(L31,Регистрация!$B$7:$M$55,3,0)," ",VLOOKUP(L31,Регистрация!$B$7:$M$55,4,0)))</f>
        <v xml:space="preserve"> </v>
      </c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8"/>
      <c r="B32" s="522"/>
      <c r="C32" s="522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9">
        <v>7</v>
      </c>
      <c r="B33" s="517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517"/>
      <c r="D33" s="517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7"/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8</v>
      </c>
    </row>
    <row r="34" spans="1:18" ht="11.25" customHeight="1">
      <c r="A34" s="238"/>
      <c r="B34" s="522"/>
      <c r="C34" s="522"/>
      <c r="D34" s="233"/>
      <c r="E34" s="242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IF(N35=0," ",CONCATENATE(VLOOKUP(N35,Регистрация!$B$7:$M$55,3,0)," ",VLOOKUP(N35,Регистрация!$B$7:$M$55,4,0)))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33"/>
      <c r="B36" s="522"/>
      <c r="C36" s="522"/>
      <c r="D36" s="233"/>
      <c r="E36" s="242"/>
      <c r="F36" s="225"/>
      <c r="G36" s="225"/>
      <c r="H36" s="225"/>
      <c r="I36" s="225"/>
      <c r="J36" s="264"/>
      <c r="K36" s="264"/>
      <c r="O36" s="243"/>
      <c r="P36" s="238"/>
      <c r="Q36" s="237"/>
      <c r="R36" s="238"/>
    </row>
    <row r="37" spans="1:18" ht="11.25" customHeight="1">
      <c r="A37" s="247">
        <v>15</v>
      </c>
      <c r="B37" s="517" t="str">
        <f>IF(Регистрация!$D$6&lt;A37," ",CONCATENATE(VLOOKUP(A37,Регистрация!$B$7:$M$55,3,0)," ",VLOOKUP(A37,Регистрация!$B$7:$M$55,4,0)," ","(",VLOOKUP(A37,Регистрация!$B$7:$M$55,11,0),")"))</f>
        <v xml:space="preserve"> </v>
      </c>
      <c r="C37" s="517"/>
      <c r="D37" s="517" t="e">
        <f>IF(Регистрация!$D$6&lt;C37," ",CONCATENATE(VLOOKUP(C37,Регистрация!$B$7:$M$55,3,0)," ",VLOOKUP(C37,Регистрация!$B$7:$M$55,4,0)," ","(",VLOOKUP(C37,Регистрация!$B$7:$M$55,11,0),")"))</f>
        <v>#N/A</v>
      </c>
      <c r="E37" s="517"/>
      <c r="F37" s="225"/>
      <c r="G37" s="225"/>
      <c r="H37" s="266"/>
      <c r="I37" s="267"/>
      <c r="J37" s="230"/>
      <c r="K37" s="264"/>
      <c r="O37" s="523" t="str">
        <f>IF(Регистрация!$D$6&lt;R37," ",CONCATENATE(VLOOKUP(R37,Регистрация!$B$7:$M$55,3,0)," ",VLOOKUP(R37,Регистрация!$B$7:$M$55,4,0)," ","(",VLOOKUP(R37,Регистрация!$B$7:$M$55,11,0),")"))</f>
        <v xml:space="preserve"> </v>
      </c>
      <c r="P37" s="523"/>
      <c r="Q37" s="523" t="e">
        <f>IF(Регистрация!$D$6&lt;P37," ",CONCATENATE(VLOOKUP(P37,Регистрация!$B$7:$M$55,3,0)," ",VLOOKUP(P37,Регистрация!$B$7:$M$55,4,0)," ","(",VLOOKUP(P37,Регистрация!$B$7:$M$55,11,0),")"))</f>
        <v>#N/A</v>
      </c>
      <c r="R37" s="239">
        <v>16</v>
      </c>
    </row>
    <row r="38" spans="1:18" ht="11.25" customHeight="1">
      <c r="A38" s="233"/>
      <c r="B38" s="522"/>
      <c r="C38" s="522"/>
      <c r="D38" s="227"/>
      <c r="E38" s="263"/>
      <c r="F38" s="268"/>
      <c r="G38" s="268"/>
      <c r="H38" s="524" t="s">
        <v>23</v>
      </c>
      <c r="I38" s="524"/>
      <c r="J38" s="524"/>
      <c r="K38" s="524"/>
      <c r="L38" s="524"/>
      <c r="Q38" s="237"/>
      <c r="R38" s="238"/>
    </row>
    <row r="39" spans="1:18" ht="12" customHeight="1">
      <c r="A39" s="224"/>
      <c r="B39" s="264"/>
      <c r="C39" s="264"/>
      <c r="D39" s="269"/>
      <c r="E39" s="264"/>
      <c r="H39" s="266"/>
      <c r="J39" s="230"/>
      <c r="K39" s="264"/>
    </row>
    <row r="40" spans="1:18" ht="12" customHeight="1">
      <c r="A40" s="518" t="s">
        <v>19</v>
      </c>
      <c r="B40" s="518"/>
      <c r="C40" s="518"/>
      <c r="D40" s="518"/>
      <c r="E40" s="518"/>
      <c r="H40" s="239"/>
      <c r="I40" s="519" t="str">
        <f>IF(H40=0," ",CONCATENATE(VLOOKUP(H40,Регистрация!$B$7:$M$55,3,0)," ",VLOOKUP(H40,Регистрация!$B$7:$M$55,4,0)))</f>
        <v xml:space="preserve"> </v>
      </c>
      <c r="J40" s="519" t="e">
        <f>IF(I40=0," ",CONCATENATE(VLOOKUP(I40,Регистрация!$B$7:$M$55,3,0)," ",VLOOKUP(I40,Регистрация!$B$7:$M$55,4,0)))</f>
        <v>#N/A</v>
      </c>
      <c r="K40" s="519" t="e">
        <f>IF(J40=0," ",CONCATENATE(VLOOKUP(J40,Регистрация!$B$7:$M$55,3,0)," ",VLOOKUP(J40,Регистрация!$B$7:$M$55,4,0)))</f>
        <v>#N/A</v>
      </c>
    </row>
    <row r="41" spans="1:18" ht="12" customHeight="1">
      <c r="A41" s="270"/>
      <c r="B41" s="271" t="s">
        <v>25</v>
      </c>
      <c r="C41" s="530" t="s">
        <v>21</v>
      </c>
      <c r="D41" s="530"/>
      <c r="E41" s="530"/>
      <c r="F41" s="530"/>
      <c r="H41" s="238"/>
      <c r="I41" s="272"/>
      <c r="J41" s="273"/>
      <c r="K41" s="273"/>
      <c r="L41" s="239"/>
      <c r="M41" s="521" t="str">
        <f>IF(L41=0," ",CONCATENATE(VLOOKUP(L41,Регистрация!$B$7:$M$55,3,0)," ",VLOOKUP(L41,Регистрация!$B$7:$M$55,4,0)))</f>
        <v xml:space="preserve"> </v>
      </c>
      <c r="N41" s="521"/>
    </row>
    <row r="42" spans="1:18" ht="12" customHeight="1">
      <c r="A42" s="274"/>
      <c r="B42" s="275">
        <v>1</v>
      </c>
      <c r="C42" s="517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17"/>
      <c r="E42" s="517"/>
      <c r="F42" s="517"/>
      <c r="G42" s="234"/>
      <c r="H42" s="239"/>
      <c r="I42" s="519" t="str">
        <f>IF(H42=0," ",CONCATENATE(VLOOKUP(H42,Регистрация!$B$7:$M$55,3,0)," ",VLOOKUP(H42,Регистрация!$B$7:$M$55,4,0)))</f>
        <v xml:space="preserve"> </v>
      </c>
      <c r="J42" s="519" t="e">
        <f>IF(I42=0," ",CONCATENATE(VLOOKUP(I42,Регистрация!$B$7:$M$55,3,0)," ",VLOOKUP(I42,Регистрация!$B$7:$M$55,4,0)))</f>
        <v>#N/A</v>
      </c>
      <c r="K42" s="519" t="e">
        <f>IF(J42=0," ",CONCATENATE(VLOOKUP(J42,Регистрация!$B$7:$M$55,3,0)," ",VLOOKUP(J42,Регистрация!$B$7:$M$55,4,0)))</f>
        <v>#N/A</v>
      </c>
    </row>
    <row r="43" spans="1:18" ht="12" customHeight="1">
      <c r="A43" s="274"/>
      <c r="B43" s="275">
        <v>2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64"/>
      <c r="H43" s="264"/>
      <c r="I43" s="264"/>
      <c r="J43" s="264"/>
      <c r="K43" s="264"/>
    </row>
    <row r="44" spans="1:18" ht="12" customHeight="1">
      <c r="A44" s="276"/>
      <c r="B44" s="277">
        <v>3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2" customHeight="1">
      <c r="A45" s="276"/>
      <c r="B45" s="277">
        <v>4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23.25" customHeight="1">
      <c r="A46" s="516" t="s">
        <v>26</v>
      </c>
      <c r="B46" s="516"/>
      <c r="C46" s="516"/>
      <c r="D46" s="279"/>
      <c r="E46" s="278"/>
      <c r="F46" s="278"/>
      <c r="G46" s="278"/>
      <c r="H46" s="280"/>
      <c r="I46" s="280"/>
      <c r="J46" s="280"/>
      <c r="K46" s="280"/>
      <c r="L46" s="280"/>
      <c r="M46" s="278"/>
      <c r="N46" s="278"/>
      <c r="O46" s="516" t="str">
        <f>Регистрация!L56</f>
        <v>Чириков Д.Ю.</v>
      </c>
      <c r="P46" s="516"/>
      <c r="Q46" s="516"/>
      <c r="R46" s="281"/>
    </row>
    <row r="47" spans="1:18" s="219" customFormat="1" ht="13.5" customHeight="1">
      <c r="A47" s="279"/>
      <c r="B47" s="278"/>
      <c r="C47" s="278"/>
      <c r="D47" s="279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81"/>
    </row>
    <row r="48" spans="1:18" s="219" customFormat="1" ht="15.75" customHeight="1">
      <c r="A48" s="516" t="s">
        <v>27</v>
      </c>
      <c r="B48" s="516"/>
      <c r="C48" s="516"/>
      <c r="D48" s="279"/>
      <c r="E48" s="278"/>
      <c r="F48" s="278"/>
      <c r="G48" s="278"/>
      <c r="H48" s="280"/>
      <c r="I48" s="280"/>
      <c r="J48" s="280"/>
      <c r="K48" s="280"/>
      <c r="L48" s="280"/>
      <c r="M48" s="278"/>
      <c r="N48" s="278"/>
      <c r="O48" s="516" t="str">
        <f>Регистрация!L58</f>
        <v>Неряхина П.А.</v>
      </c>
      <c r="P48" s="516"/>
      <c r="Q48" s="516"/>
      <c r="R48" s="281"/>
    </row>
    <row r="49" spans="18:18">
      <c r="R49" s="212"/>
    </row>
    <row r="50" spans="18:18" s="212" customFormat="1"/>
    <row r="51" spans="18:18" s="212" customFormat="1"/>
    <row r="52" spans="18:18" s="212" customFormat="1"/>
    <row r="53" spans="18:18" s="212" customFormat="1"/>
    <row r="54" spans="18:18" s="212" customFormat="1"/>
    <row r="55" spans="18:18" s="212" customFormat="1"/>
    <row r="56" spans="18:18" s="212" customFormat="1"/>
    <row r="57" spans="18:18" s="212" customFormat="1"/>
    <row r="58" spans="18:18" s="212" customFormat="1"/>
    <row r="59" spans="18:18" s="212" customFormat="1"/>
    <row r="60" spans="18:18" s="212" customFormat="1"/>
    <row r="61" spans="18:18" s="212" customFormat="1"/>
    <row r="62" spans="18:18" s="212" customFormat="1"/>
    <row r="63" spans="18:18" s="212" customFormat="1"/>
    <row r="64" spans="18:18" s="212" customFormat="1"/>
    <row r="65" spans="18:18" s="212" customFormat="1"/>
    <row r="66" spans="18:18">
      <c r="R66" s="212"/>
    </row>
  </sheetData>
  <sheetProtection sheet="1" objects="1" scenarios="1"/>
  <mergeCells count="59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E17"/>
    <mergeCell ref="O17:Q17"/>
    <mergeCell ref="B18:C18"/>
    <mergeCell ref="B19:C19"/>
    <mergeCell ref="B20:C20"/>
    <mergeCell ref="B21:E21"/>
    <mergeCell ref="O21:Q21"/>
    <mergeCell ref="B22:C22"/>
    <mergeCell ref="B23:C23"/>
    <mergeCell ref="B24:C24"/>
    <mergeCell ref="B25:E25"/>
    <mergeCell ref="O25:Q25"/>
    <mergeCell ref="B26:C26"/>
    <mergeCell ref="B27:C27"/>
    <mergeCell ref="B28:C28"/>
    <mergeCell ref="B29:C29"/>
    <mergeCell ref="O29:Q29"/>
    <mergeCell ref="B30:C30"/>
    <mergeCell ref="B31:C31"/>
    <mergeCell ref="B32:C32"/>
    <mergeCell ref="B33:E33"/>
    <mergeCell ref="O33:Q33"/>
    <mergeCell ref="B34:C34"/>
    <mergeCell ref="B35:C35"/>
    <mergeCell ref="B36:C36"/>
    <mergeCell ref="B37:E37"/>
    <mergeCell ref="O37:Q37"/>
    <mergeCell ref="B38:C38"/>
    <mergeCell ref="H38:L38"/>
    <mergeCell ref="A40:E40"/>
    <mergeCell ref="I40:K40"/>
    <mergeCell ref="C41:F41"/>
    <mergeCell ref="M41:N41"/>
    <mergeCell ref="C42:F42"/>
    <mergeCell ref="I42:K42"/>
    <mergeCell ref="A48:C48"/>
    <mergeCell ref="O48:Q48"/>
    <mergeCell ref="C43:F43"/>
    <mergeCell ref="C44:F44"/>
    <mergeCell ref="C45:F45"/>
    <mergeCell ref="A46:C46"/>
    <mergeCell ref="O46:Q46"/>
  </mergeCells>
  <pageMargins left="0.32013888888888897" right="0.15972222222222199" top="0.17013888888888901" bottom="0.209722222222222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48"/>
  <sheetViews>
    <sheetView zoomScaleNormal="100" workbookViewId="0">
      <selection activeCell="G20" sqref="G20"/>
    </sheetView>
  </sheetViews>
  <sheetFormatPr defaultColWidth="9.140625" defaultRowHeight="12.75"/>
  <cols>
    <col min="1" max="1" width="1.85546875" style="70" customWidth="1"/>
    <col min="2" max="2" width="5.7109375" style="70" customWidth="1"/>
    <col min="3" max="3" width="33.85546875" style="70" customWidth="1"/>
    <col min="4" max="4" width="1.85546875" style="70" customWidth="1"/>
    <col min="5" max="5" width="20.42578125" style="70" customWidth="1"/>
    <col min="6" max="6" width="1.85546875" style="70" customWidth="1"/>
    <col min="7" max="7" width="20.42578125" style="70" customWidth="1"/>
    <col min="8" max="8" width="1.85546875" style="70" customWidth="1"/>
    <col min="9" max="9" width="20.42578125" style="70" customWidth="1"/>
    <col min="10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79"/>
      <c r="K1" s="79"/>
      <c r="L1" s="79"/>
      <c r="M1" s="80"/>
      <c r="N1" s="80"/>
      <c r="O1" s="80"/>
      <c r="P1" s="80"/>
      <c r="Q1" s="80"/>
      <c r="R1" s="80"/>
    </row>
    <row r="2" spans="1:23" ht="6" customHeight="1">
      <c r="A2" s="81"/>
      <c r="B2" s="81"/>
      <c r="C2" s="81"/>
      <c r="D2" s="81"/>
      <c r="E2" s="81"/>
      <c r="F2" s="81"/>
      <c r="G2" s="81"/>
      <c r="H2" s="81"/>
      <c r="I2" s="81"/>
      <c r="J2" s="79"/>
      <c r="K2" s="79"/>
      <c r="L2" s="79"/>
      <c r="M2" s="80"/>
      <c r="N2" s="80"/>
      <c r="O2" s="80"/>
      <c r="P2" s="80"/>
      <c r="Q2" s="80"/>
      <c r="R2" s="80"/>
    </row>
    <row r="3" spans="1:23" ht="12.75" customHeight="1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79"/>
      <c r="K3" s="79"/>
      <c r="L3" s="79"/>
      <c r="M3" s="80"/>
      <c r="N3" s="80"/>
      <c r="O3" s="80"/>
      <c r="P3" s="80"/>
      <c r="Q3" s="80"/>
      <c r="R3" s="80"/>
    </row>
    <row r="4" spans="1:23" ht="6.75" customHeight="1">
      <c r="A4" s="82"/>
      <c r="B4" s="82"/>
      <c r="C4" s="82"/>
      <c r="D4" s="82"/>
      <c r="E4" s="82"/>
      <c r="F4" s="82"/>
      <c r="G4" s="82"/>
      <c r="H4" s="82"/>
      <c r="I4" s="82"/>
      <c r="J4" s="83"/>
      <c r="K4" s="82"/>
      <c r="L4" s="82"/>
      <c r="M4" s="84"/>
      <c r="N4" s="84"/>
      <c r="O4" s="84"/>
      <c r="P4" s="84"/>
      <c r="Q4" s="84"/>
      <c r="R4" s="84"/>
    </row>
    <row r="5" spans="1:23" ht="12.75" customHeight="1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86">
        <f>Регистрация!L3</f>
        <v>44948</v>
      </c>
      <c r="J5" s="502">
        <f>Регистрация!M3</f>
        <v>0</v>
      </c>
      <c r="K5" s="502"/>
      <c r="L5" s="502"/>
      <c r="M5" s="84"/>
      <c r="N5" s="84"/>
      <c r="O5" s="84"/>
      <c r="P5" s="84"/>
      <c r="Q5" s="87"/>
      <c r="R5" s="87"/>
    </row>
    <row r="6" spans="1:23" ht="12.75" customHeight="1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7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84"/>
      <c r="K7" s="84"/>
      <c r="L7" s="84"/>
      <c r="M7" s="84"/>
      <c r="N7" s="84"/>
      <c r="O7" s="84"/>
      <c r="P7" s="84"/>
      <c r="Q7" s="87"/>
      <c r="R7" s="87"/>
    </row>
    <row r="8" spans="1:23" s="97" customFormat="1" ht="15" customHeight="1">
      <c r="A8" s="87"/>
      <c r="B8" s="87"/>
      <c r="C8" s="90"/>
      <c r="D8" s="91"/>
      <c r="E8" s="92"/>
      <c r="F8" s="90"/>
      <c r="G8" s="93"/>
      <c r="H8" s="93"/>
      <c r="I8" s="94"/>
      <c r="J8" s="93"/>
      <c r="K8" s="93"/>
      <c r="L8" s="93"/>
      <c r="M8" s="93"/>
      <c r="N8" s="93"/>
      <c r="O8" s="90"/>
      <c r="P8" s="95"/>
      <c r="Q8" s="90"/>
      <c r="R8" s="90"/>
      <c r="S8" s="96"/>
    </row>
    <row r="9" spans="1:23" s="103" customFormat="1" ht="13.5" customHeight="1">
      <c r="A9" s="98"/>
      <c r="B9" s="493"/>
      <c r="C9" s="493"/>
      <c r="D9" s="42"/>
      <c r="E9" s="42"/>
      <c r="F9" s="93"/>
      <c r="G9" s="93"/>
      <c r="H9" s="93"/>
      <c r="I9" s="100"/>
      <c r="J9" s="100"/>
      <c r="K9" s="100"/>
      <c r="L9" s="100"/>
      <c r="M9" s="93"/>
      <c r="N9" s="93"/>
      <c r="O9" s="93"/>
      <c r="P9" s="95"/>
      <c r="Q9" s="101"/>
      <c r="R9" s="101"/>
      <c r="S9" s="102"/>
    </row>
    <row r="10" spans="1:23" s="106" customFormat="1" ht="13.5" hidden="1" customHeight="1">
      <c r="A10" s="98"/>
      <c r="B10" s="497"/>
      <c r="C10" s="497"/>
      <c r="D10" s="497"/>
      <c r="E10" s="497"/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95"/>
      <c r="Q10" s="104"/>
      <c r="R10" s="104"/>
      <c r="S10" s="105"/>
    </row>
    <row r="11" spans="1:23" s="97" customFormat="1" ht="13.5" hidden="1" customHeight="1">
      <c r="A11" s="98"/>
      <c r="B11" s="493"/>
      <c r="C11" s="493"/>
      <c r="D11" s="98"/>
      <c r="E11" s="99"/>
      <c r="F11" s="93"/>
      <c r="G11" s="93"/>
      <c r="H11" s="93"/>
      <c r="I11" s="90"/>
      <c r="J11" s="93"/>
      <c r="K11" s="93"/>
      <c r="L11" s="90"/>
      <c r="M11" s="93"/>
      <c r="N11" s="93"/>
      <c r="O11" s="93"/>
      <c r="P11" s="107"/>
      <c r="Q11" s="90"/>
      <c r="R11" s="90"/>
      <c r="S11" s="96"/>
    </row>
    <row r="12" spans="1:23" s="103" customFormat="1" ht="13.5" hidden="1" customHeight="1">
      <c r="A12" s="98"/>
      <c r="B12" s="99"/>
      <c r="C12" s="99"/>
      <c r="D12" s="98"/>
      <c r="E12" s="99"/>
      <c r="F12" s="98"/>
      <c r="G12" s="108"/>
      <c r="H12" s="93"/>
      <c r="I12" s="93"/>
      <c r="J12" s="93"/>
      <c r="K12" s="93"/>
      <c r="L12" s="93"/>
      <c r="M12" s="93"/>
      <c r="N12" s="93"/>
      <c r="O12" s="90"/>
      <c r="P12" s="93"/>
      <c r="Q12" s="101"/>
      <c r="R12" s="101"/>
      <c r="S12" s="102"/>
    </row>
    <row r="13" spans="1:23" s="97" customFormat="1" ht="13.5" hidden="1" customHeight="1">
      <c r="A13" s="98"/>
      <c r="B13" s="497"/>
      <c r="C13" s="497"/>
      <c r="D13" s="98"/>
      <c r="E13" s="99"/>
      <c r="F13" s="98"/>
      <c r="G13" s="99"/>
      <c r="H13" s="93"/>
      <c r="I13" s="93"/>
      <c r="J13" s="93"/>
      <c r="K13" s="93"/>
      <c r="L13" s="93"/>
      <c r="M13" s="93"/>
      <c r="N13" s="93"/>
      <c r="O13" s="90"/>
      <c r="P13" s="107"/>
      <c r="Q13" s="90"/>
      <c r="R13" s="90"/>
      <c r="S13" s="96"/>
    </row>
    <row r="14" spans="1:23" s="103" customFormat="1" ht="13.5" customHeight="1">
      <c r="A14" s="98"/>
      <c r="B14" s="99"/>
      <c r="C14" s="99"/>
      <c r="D14" s="98"/>
      <c r="E14" s="108"/>
      <c r="F14" s="98"/>
      <c r="G14" s="99"/>
      <c r="H14" s="93"/>
      <c r="I14" s="93"/>
      <c r="J14" s="93"/>
      <c r="K14" s="93"/>
      <c r="L14" s="93"/>
      <c r="M14" s="109"/>
      <c r="N14" s="109"/>
      <c r="O14" s="109"/>
      <c r="P14" s="109"/>
      <c r="Q14" s="101"/>
      <c r="R14" s="101"/>
      <c r="S14" s="102"/>
    </row>
    <row r="15" spans="1:23" s="103" customFormat="1" ht="13.5" customHeight="1">
      <c r="A15" s="98"/>
      <c r="B15" s="497"/>
      <c r="C15" s="497"/>
      <c r="D15" s="98"/>
      <c r="E15" s="99"/>
      <c r="F15" s="98"/>
      <c r="G15" s="99"/>
      <c r="H15" s="93"/>
      <c r="I15" s="110"/>
      <c r="J15" s="110"/>
      <c r="K15" s="110"/>
      <c r="L15" s="110"/>
      <c r="M15" s="93"/>
      <c r="N15" s="93"/>
      <c r="O15" s="93"/>
      <c r="P15" s="111"/>
      <c r="Q15" s="101"/>
      <c r="R15" s="101"/>
      <c r="S15" s="105"/>
      <c r="W15" s="112"/>
    </row>
    <row r="16" spans="1:23" ht="13.5" customHeight="1">
      <c r="A16" s="113"/>
      <c r="B16" s="99"/>
      <c r="C16" s="99"/>
      <c r="D16" s="113"/>
      <c r="E16" s="99"/>
      <c r="F16" s="98"/>
      <c r="G16" s="99"/>
      <c r="H16" s="98"/>
      <c r="I16" s="108"/>
      <c r="J16" s="90"/>
      <c r="K16" s="90"/>
      <c r="L16" s="90"/>
      <c r="M16" s="93"/>
      <c r="N16" s="93"/>
      <c r="O16" s="93"/>
      <c r="P16" s="114"/>
      <c r="Q16" s="115"/>
      <c r="R16" s="116"/>
    </row>
    <row r="17" spans="1:19" ht="13.5" customHeight="1">
      <c r="A17" s="113"/>
      <c r="B17" s="493"/>
      <c r="C17" s="493"/>
      <c r="D17" s="98"/>
      <c r="E17" s="99"/>
      <c r="F17" s="98"/>
      <c r="G17" s="99"/>
      <c r="H17" s="89"/>
      <c r="I17" s="89"/>
      <c r="J17" s="117"/>
      <c r="K17" s="117"/>
      <c r="L17" s="117"/>
      <c r="M17" s="93"/>
      <c r="N17" s="93"/>
      <c r="O17" s="90"/>
      <c r="P17" s="107"/>
      <c r="Q17" s="95"/>
      <c r="R17" s="116"/>
    </row>
    <row r="18" spans="1:19" ht="13.5" customHeight="1">
      <c r="A18" s="118">
        <v>1</v>
      </c>
      <c r="B18" s="492" t="str">
        <f>IF(Регистрация!$D$6&lt;A18," ",CONCATENATE(VLOOKUP(A18,Регистрация!$B$7:$M$55,3,0)," ",VLOOKUP(A18,Регистрация!$B$7:$M$55,4,0)," ","(",VLOOKUP(A18,Регистрация!$B$7:$M$55,11,0),")"))</f>
        <v>Жданов  Максим (Лопухов В.А.)</v>
      </c>
      <c r="C18" s="492"/>
      <c r="D18" s="492"/>
      <c r="E18" s="492"/>
      <c r="F18" s="98"/>
      <c r="G18" s="99"/>
      <c r="H18" s="93"/>
      <c r="I18" s="93"/>
      <c r="J18" s="93"/>
      <c r="K18" s="93"/>
      <c r="L18" s="93"/>
      <c r="M18" s="93"/>
      <c r="N18" s="93"/>
      <c r="O18" s="90"/>
      <c r="P18" s="107"/>
      <c r="Q18" s="95"/>
      <c r="R18" s="119"/>
    </row>
    <row r="19" spans="1:19" ht="13.5" customHeight="1">
      <c r="A19" s="113"/>
      <c r="B19" s="493"/>
      <c r="C19" s="493"/>
      <c r="D19" s="98"/>
      <c r="E19" s="120"/>
      <c r="F19" s="98"/>
      <c r="G19" s="121"/>
      <c r="H19" s="93"/>
      <c r="I19" s="90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13.5" customHeight="1">
      <c r="A20" s="113"/>
      <c r="B20" s="99"/>
      <c r="C20" s="99"/>
      <c r="D20" s="98"/>
      <c r="E20" s="120"/>
      <c r="F20" s="122"/>
      <c r="G20" s="123" t="str">
        <f>IF(F20=0," ",CONCATENATE(VLOOKUP(F20,Регистрация!$B$7:$M$55,3,0)," ",VLOOKUP(F20,Регистрация!$B$7:$M$55,4,0)))</f>
        <v xml:space="preserve"> </v>
      </c>
      <c r="H20" s="93"/>
      <c r="I20" s="90"/>
      <c r="J20" s="93"/>
      <c r="K20" s="93"/>
      <c r="L20" s="90"/>
      <c r="M20" s="93"/>
      <c r="N20" s="93"/>
      <c r="O20" s="93"/>
      <c r="P20" s="107"/>
      <c r="Q20" s="95"/>
      <c r="R20" s="116"/>
    </row>
    <row r="21" spans="1:19" ht="13.5" customHeight="1">
      <c r="A21" s="113"/>
      <c r="B21" s="493"/>
      <c r="C21" s="493"/>
      <c r="D21" s="98"/>
      <c r="E21" s="120"/>
      <c r="F21" s="90"/>
      <c r="G21" s="42"/>
      <c r="H21" s="93"/>
      <c r="I21" s="124"/>
      <c r="J21" s="124"/>
      <c r="K21" s="124"/>
      <c r="L21" s="124"/>
      <c r="M21" s="93"/>
      <c r="N21" s="93"/>
      <c r="O21" s="90"/>
      <c r="P21" s="107"/>
      <c r="Q21" s="95"/>
      <c r="R21" s="116"/>
      <c r="S21" s="125"/>
    </row>
    <row r="22" spans="1:19" ht="13.5" customHeight="1">
      <c r="A22" s="126">
        <v>2</v>
      </c>
      <c r="B22" s="492" t="str">
        <f>IF(Регистрация!$D$6&lt;A22," ",CONCATENATE(VLOOKUP(A22,Регистрация!$B$7:$M$55,3,0)," ",VLOOKUP(A22,Регистрация!$B$7:$M$55,4,0)," ","(",VLOOKUP(A22,Регистрация!$B$7:$M$55,11,0),")"))</f>
        <v>Колтырин Игорь (Хайдуков А.В)</v>
      </c>
      <c r="C22" s="492"/>
      <c r="D22" s="492"/>
      <c r="E22" s="492"/>
      <c r="F22" s="90"/>
      <c r="G22" s="93"/>
      <c r="H22" s="93"/>
      <c r="I22" s="93"/>
      <c r="J22" s="93"/>
      <c r="K22" s="93"/>
      <c r="L22" s="93"/>
      <c r="M22" s="93"/>
      <c r="N22" s="93"/>
      <c r="O22" s="90"/>
      <c r="P22" s="107"/>
      <c r="Q22" s="95"/>
      <c r="R22" s="116"/>
      <c r="S22" s="125"/>
    </row>
    <row r="23" spans="1:19" ht="13.5" customHeight="1">
      <c r="A23" s="113"/>
      <c r="B23" s="493"/>
      <c r="C23" s="493"/>
      <c r="D23" s="42"/>
      <c r="E23" s="42"/>
      <c r="F23" s="95"/>
      <c r="G23" s="95"/>
      <c r="H23" s="95"/>
      <c r="I23" s="95"/>
      <c r="J23" s="95"/>
      <c r="K23" s="95"/>
      <c r="L23" s="95"/>
      <c r="M23" s="95"/>
      <c r="N23" s="107"/>
      <c r="O23" s="107"/>
      <c r="P23" s="107"/>
      <c r="Q23" s="95"/>
      <c r="R23" s="116"/>
      <c r="S23" s="125"/>
    </row>
    <row r="24" spans="1:19" ht="13.5" customHeight="1">
      <c r="A24" s="36"/>
      <c r="B24" s="36"/>
      <c r="C24" s="35"/>
      <c r="D24" s="35"/>
      <c r="E24" s="35"/>
      <c r="F24" s="494"/>
      <c r="G24" s="494"/>
      <c r="H24" s="494"/>
      <c r="I24" s="494"/>
      <c r="J24" s="84"/>
      <c r="K24" s="84"/>
      <c r="L24" s="84"/>
      <c r="M24" s="84"/>
      <c r="N24" s="84"/>
      <c r="O24" s="84"/>
      <c r="P24" s="84"/>
      <c r="Q24" s="84"/>
      <c r="R24" s="84"/>
      <c r="S24" s="125"/>
    </row>
    <row r="25" spans="1:19" ht="7.5" customHeight="1">
      <c r="A25" s="36"/>
      <c r="B25" s="36"/>
      <c r="C25" s="36"/>
      <c r="D25" s="95"/>
      <c r="E25" s="95"/>
      <c r="F25" s="107"/>
      <c r="G25" s="107"/>
      <c r="H25" s="107"/>
      <c r="I25" s="107"/>
      <c r="J25" s="107"/>
      <c r="K25" s="127"/>
      <c r="L25" s="127"/>
      <c r="M25" s="107"/>
      <c r="N25" s="107"/>
      <c r="O25" s="107"/>
      <c r="P25" s="107"/>
      <c r="Q25" s="95"/>
      <c r="R25" s="119"/>
      <c r="S25" s="125"/>
    </row>
    <row r="26" spans="1:19" ht="13.5" customHeight="1">
      <c r="A26" s="89"/>
      <c r="B26" s="89"/>
      <c r="C26" s="35"/>
      <c r="D26" s="116"/>
      <c r="E26" s="84"/>
      <c r="F26" s="128"/>
      <c r="G26" s="108"/>
      <c r="H26" s="93"/>
      <c r="I26" s="93"/>
      <c r="J26" s="87"/>
      <c r="K26" s="87"/>
      <c r="L26" s="87"/>
      <c r="M26" s="87"/>
      <c r="N26" s="87"/>
      <c r="O26" s="87"/>
      <c r="P26" s="87"/>
      <c r="Q26" s="116"/>
      <c r="R26" s="116"/>
      <c r="S26" s="125"/>
    </row>
    <row r="27" spans="1:19" ht="13.5" customHeight="1">
      <c r="A27" s="89"/>
      <c r="B27" s="89"/>
      <c r="C27" s="89"/>
      <c r="D27" s="89"/>
      <c r="E27" s="89"/>
      <c r="F27" s="98"/>
      <c r="G27" s="99"/>
      <c r="H27" s="98"/>
      <c r="I27" s="108"/>
      <c r="J27" s="89"/>
      <c r="K27" s="89"/>
      <c r="L27" s="89"/>
      <c r="M27" s="89"/>
      <c r="N27" s="89"/>
      <c r="O27" s="89"/>
      <c r="P27" s="89"/>
      <c r="Q27" s="89"/>
      <c r="R27" s="89"/>
      <c r="S27" s="125"/>
    </row>
    <row r="28" spans="1:19" ht="13.5" customHeight="1">
      <c r="A28" s="89"/>
      <c r="B28" s="89"/>
      <c r="C28" s="89"/>
      <c r="D28" s="89"/>
      <c r="E28" s="89"/>
      <c r="F28" s="128"/>
      <c r="G28" s="108"/>
      <c r="H28" s="93"/>
      <c r="I28" s="90"/>
      <c r="J28" s="89"/>
      <c r="K28" s="89"/>
      <c r="L28" s="89"/>
      <c r="M28" s="89"/>
      <c r="N28" s="89"/>
      <c r="O28" s="89"/>
      <c r="P28" s="89"/>
      <c r="Q28" s="89"/>
      <c r="R28" s="89"/>
      <c r="S28" s="125"/>
    </row>
    <row r="29" spans="1:19" ht="7.5" customHeight="1">
      <c r="A29" s="89"/>
      <c r="B29" s="89"/>
      <c r="C29" s="89"/>
      <c r="D29" s="89"/>
      <c r="E29" s="89"/>
      <c r="F29" s="98"/>
      <c r="G29" s="42"/>
      <c r="H29" s="93"/>
      <c r="I29" s="90"/>
      <c r="J29" s="89"/>
      <c r="K29" s="89"/>
      <c r="L29" s="89"/>
      <c r="M29" s="89"/>
      <c r="N29" s="89"/>
      <c r="O29" s="89"/>
      <c r="P29" s="89"/>
      <c r="Q29" s="89"/>
      <c r="R29" s="89"/>
      <c r="S29" s="125"/>
    </row>
    <row r="30" spans="1:19" ht="17.25" customHeight="1">
      <c r="A30" s="89"/>
      <c r="B30" s="495" t="s">
        <v>19</v>
      </c>
      <c r="C30" s="495"/>
      <c r="D30" s="495"/>
      <c r="E30" s="495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125"/>
    </row>
    <row r="31" spans="1:19" ht="13.5" customHeight="1">
      <c r="A31" s="129"/>
      <c r="B31" s="130" t="s">
        <v>20</v>
      </c>
      <c r="C31" s="496" t="s">
        <v>21</v>
      </c>
      <c r="D31" s="496"/>
      <c r="E31" s="496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125"/>
    </row>
    <row r="32" spans="1:19" ht="13.5" customHeight="1">
      <c r="A32" s="131">
        <f>H16</f>
        <v>0</v>
      </c>
      <c r="B32" s="132">
        <v>1</v>
      </c>
      <c r="C32" s="491"/>
      <c r="D32" s="491"/>
      <c r="E32" s="491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125"/>
    </row>
    <row r="33" spans="1:19" ht="13.5" customHeight="1">
      <c r="A33" s="131">
        <f>IF(H16=F12,F20,F12)</f>
        <v>0</v>
      </c>
      <c r="B33" s="132">
        <v>2</v>
      </c>
      <c r="C33" s="491"/>
      <c r="D33" s="491"/>
      <c r="E33" s="491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125"/>
    </row>
    <row r="34" spans="1:19" ht="13.5" hidden="1" customHeight="1">
      <c r="A34" s="131">
        <f>H27</f>
        <v>0</v>
      </c>
      <c r="B34" s="132">
        <v>3</v>
      </c>
      <c r="C34" s="491" t="str">
        <f>IF(A34=0," ",CONCATENATE(VLOOKUP(A34,Регистрация!$B$7:$M$55,3,0)," ",VLOOKUP(A34,Регистрация!$B$7:$M$55,4,0)," ",VLOOKUP(A34,Регистрация!$B$7:$M$55,5,0)," ","(",VLOOKUP(A34,Регистрация!$B$7:$M$55,11,0),")"))</f>
        <v xml:space="preserve"> </v>
      </c>
      <c r="D34" s="491"/>
      <c r="E34" s="491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</row>
    <row r="35" spans="1:19" ht="13.5" hidden="1" customHeight="1">
      <c r="A35" s="131">
        <f>IF(H27=F26,F28,F26)</f>
        <v>0</v>
      </c>
      <c r="B35" s="132">
        <v>4</v>
      </c>
      <c r="C35" s="491" t="str">
        <f>IF(A35=0," ",CONCATENATE(VLOOKUP(A35,Регистрация!$B$7:$M$55,3,0)," ",VLOOKUP(A35,Регистрация!$B$7:$M$55,4,0)," ",VLOOKUP(A35,Регистрация!$B$7:$M$55,5,0)," ","(",VLOOKUP(A35,Регистрация!$B$7:$M$55,11,0),")"))</f>
        <v xml:space="preserve"> </v>
      </c>
      <c r="D35" s="491"/>
      <c r="E35" s="491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9" ht="15.7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</row>
    <row r="37" spans="1:19" s="135" customFormat="1" ht="15.75" customHeight="1">
      <c r="A37" s="490" t="s">
        <v>16</v>
      </c>
      <c r="B37" s="490"/>
      <c r="C37" s="490"/>
      <c r="D37" s="133"/>
      <c r="E37" s="133"/>
      <c r="F37" s="133"/>
      <c r="G37" s="33"/>
      <c r="H37" s="134" t="str">
        <f>Регистрация!L56</f>
        <v>Чириков Д.Ю.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9" s="135" customFormat="1" ht="16.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9" s="135" customFormat="1" ht="15.75" customHeight="1">
      <c r="A39" s="490" t="s">
        <v>17</v>
      </c>
      <c r="B39" s="490"/>
      <c r="C39" s="490"/>
      <c r="D39" s="133"/>
      <c r="E39" s="133"/>
      <c r="F39" s="133"/>
      <c r="G39" s="33"/>
      <c r="H39" s="134" t="str">
        <f>Регистрация!L58</f>
        <v>Неряхина П.А.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9" ht="11.1" customHeigh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</row>
    <row r="41" spans="1:19" ht="11.1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</row>
    <row r="42" spans="1:19" ht="11.1" customHeigh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</row>
    <row r="43" spans="1:19" ht="11.1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</row>
    <row r="44" spans="1:19" ht="11.1" customHeight="1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</row>
    <row r="45" spans="1:19" ht="11.1" customHeight="1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</row>
    <row r="46" spans="1:19" ht="11.1" customHeigh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</row>
    <row r="47" spans="1:19" ht="11.1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</row>
    <row r="48" spans="1:19" ht="11.1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</row>
  </sheetData>
  <mergeCells count="26">
    <mergeCell ref="A1:I1"/>
    <mergeCell ref="A3:I3"/>
    <mergeCell ref="A5:C5"/>
    <mergeCell ref="D5:G5"/>
    <mergeCell ref="J5:L5"/>
    <mergeCell ref="A7:I7"/>
    <mergeCell ref="B9:C9"/>
    <mergeCell ref="B10:E10"/>
    <mergeCell ref="B11:C11"/>
    <mergeCell ref="B13:C13"/>
    <mergeCell ref="B15:C15"/>
    <mergeCell ref="B17:C17"/>
    <mergeCell ref="B18:E18"/>
    <mergeCell ref="B19:C19"/>
    <mergeCell ref="B21:C21"/>
    <mergeCell ref="B22:E22"/>
    <mergeCell ref="B23:C23"/>
    <mergeCell ref="F24:I24"/>
    <mergeCell ref="B30:E30"/>
    <mergeCell ref="C31:E31"/>
    <mergeCell ref="A39:C39"/>
    <mergeCell ref="C32:E32"/>
    <mergeCell ref="C33:E33"/>
    <mergeCell ref="C34:E34"/>
    <mergeCell ref="C35:E35"/>
    <mergeCell ref="A37:C37"/>
  </mergeCells>
  <pageMargins left="0.7" right="0.7" top="0.29027777777777802" bottom="0.75" header="0.51180555555555496" footer="0.51180555555555496"/>
  <pageSetup paperSize="9" firstPageNumber="0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66"/>
  <sheetViews>
    <sheetView topLeftCell="A2" zoomScaleNormal="100" workbookViewId="0">
      <selection activeCell="M26" sqref="M26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 t="s">
        <v>24</v>
      </c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IF(N11=0," ",CONCATENATE(VLOOKUP(N11,Регистрация!$B$7:$M$55,3,0)," ",VLOOKUP(N11,Регистрация!$B$7:$M$55,4,0)))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51"/>
      <c r="F13" s="238"/>
      <c r="G13" s="252"/>
      <c r="H13" s="230"/>
      <c r="I13" s="230"/>
      <c r="J13" s="230"/>
      <c r="K13" s="235"/>
      <c r="M13" s="253"/>
      <c r="N13" s="238"/>
      <c r="O13" s="241"/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45" t="str">
        <f>IF(L15=0," ",CONCATENATE(VLOOKUP(L15,Регистрация!$B$7:$M$55,3,0)," ",VLOOKUP(L15,Регистрация!$B$7:$M$55,4,0)))</f>
        <v xml:space="preserve"> </v>
      </c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8"/>
      <c r="B16" s="522"/>
      <c r="C16" s="522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37"/>
      <c r="R16" s="238"/>
    </row>
    <row r="17" spans="1:18" ht="11.25" customHeight="1">
      <c r="A17" s="239">
        <v>5</v>
      </c>
      <c r="B17" s="517" t="str">
        <f>IF(Регистрация!$D$6&lt;A17," ",CONCATENATE(VLOOKUP(A17,Регистрация!$B$7:$M$55,3,0)," ",VLOOKUP(A17,Регистрация!$B$7:$M$55,4,0)," ","(",VLOOKUP(A17,Регистрация!$B$7:$M$55,11,0),")"))</f>
        <v>Соловьев  Федор  (Кожевников М.Н.)</v>
      </c>
      <c r="C17" s="517"/>
      <c r="D17" s="517" t="e">
        <f>IF(Регистрация!$D$6&lt;C17," ",CONCATENATE(VLOOKUP(C17,Регистрация!$B$7:$M$55,3,0)," ",VLOOKUP(C17,Регистрация!$B$7:$M$55,4,0)," ","(",VLOOKUP(C17,Регистрация!$B$7:$M$55,11,0),")"))</f>
        <v>#N/A</v>
      </c>
      <c r="E17" s="517"/>
      <c r="F17" s="238"/>
      <c r="G17" s="252"/>
      <c r="H17" s="238"/>
      <c r="I17" s="252"/>
      <c r="J17" s="230"/>
      <c r="K17" s="253"/>
      <c r="L17" s="238"/>
      <c r="M17" s="253"/>
      <c r="N17" s="238"/>
      <c r="O17" s="523" t="str">
        <f>IF(Регистрация!$D$6&lt;R17," ",CONCATENATE(VLOOKUP(R17,Регистрация!$B$7:$M$55,3,0)," ",VLOOKUP(R17,Регистрация!$B$7:$M$55,4,0)," ","(",VLOOKUP(R17,Регистрация!$B$7:$M$55,11,0),")"))</f>
        <v xml:space="preserve"> </v>
      </c>
      <c r="P17" s="523"/>
      <c r="Q17" s="523" t="e">
        <f>IF(Регистрация!$D$6&lt;P17," ",CONCATENATE(VLOOKUP(P17,Регистрация!$B$7:$M$55,3,0)," ",VLOOKUP(P17,Регистрация!$B$7:$M$55,4,0)," ","(",VLOOKUP(P17,Регистрация!$B$7:$M$55,11,0),")"))</f>
        <v>#N/A</v>
      </c>
      <c r="R17" s="239">
        <v>6</v>
      </c>
    </row>
    <row r="18" spans="1:18" ht="11.25" customHeight="1">
      <c r="A18" s="238"/>
      <c r="B18" s="522"/>
      <c r="C18" s="522"/>
      <c r="D18" s="238"/>
      <c r="E18" s="242"/>
      <c r="F18" s="238"/>
      <c r="G18" s="258"/>
      <c r="H18" s="238"/>
      <c r="I18" s="252"/>
      <c r="J18" s="230"/>
      <c r="K18" s="253"/>
      <c r="L18" s="238"/>
      <c r="M18" s="259"/>
      <c r="N18" s="238"/>
      <c r="O18" s="243"/>
      <c r="P18" s="238"/>
      <c r="Q18" s="237"/>
      <c r="R18" s="238"/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IF(N19=0," ",CONCATENATE(VLOOKUP(N19,Регистрация!$B$7:$M$55,3,0)," ",VLOOKUP(N19,Регистрация!$B$7:$M$55,4,0)))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33"/>
      <c r="B20" s="522"/>
      <c r="C20" s="522"/>
      <c r="D20" s="233"/>
      <c r="E20" s="242"/>
      <c r="F20" s="233"/>
      <c r="G20" s="260"/>
      <c r="H20" s="233"/>
      <c r="I20" s="252"/>
      <c r="J20" s="261"/>
      <c r="K20" s="253"/>
      <c r="L20" s="238"/>
      <c r="M20" s="262"/>
      <c r="N20" s="238"/>
      <c r="O20" s="243"/>
      <c r="P20" s="238"/>
      <c r="Q20" s="237"/>
      <c r="R20" s="238"/>
    </row>
    <row r="21" spans="1:18" ht="11.25" customHeight="1">
      <c r="A21" s="247">
        <v>13</v>
      </c>
      <c r="B21" s="517" t="str">
        <f>IF(Регистрация!$D$6&lt;A21," ",CONCATENATE(VLOOKUP(A21,Регистрация!$B$7:$M$55,3,0)," ",VLOOKUP(A21,Регистрация!$B$7:$M$55,4,0)," ","(",VLOOKUP(A21,Регистрация!$B$7:$M$55,11,0),")"))</f>
        <v xml:space="preserve"> </v>
      </c>
      <c r="C21" s="517"/>
      <c r="D21" s="517" t="e">
        <f>IF(Регистрация!$D$6&lt;C21," ",CONCATENATE(VLOOKUP(C21,Регистрация!$B$7:$M$55,3,0)," ",VLOOKUP(C21,Регистрация!$B$7:$M$55,4,0)," ","(",VLOOKUP(C21,Регистрация!$B$7:$M$55,11,0),")"))</f>
        <v>#N/A</v>
      </c>
      <c r="E21" s="517"/>
      <c r="F21" s="233"/>
      <c r="G21" s="260"/>
      <c r="H21" s="233"/>
      <c r="I21" s="252"/>
      <c r="K21" s="253"/>
      <c r="L21" s="238"/>
      <c r="M21" s="262"/>
      <c r="N21" s="238"/>
      <c r="O21" s="523" t="str">
        <f>IF(Регистрация!$D$6&lt;R21," ",CONCATENATE(VLOOKUP(R21,Регистрация!$B$7:$M$55,3,0)," ",VLOOKUP(R21,Регистрация!$B$7:$M$55,4,0)," ","(",VLOOKUP(R21,Регистрация!$B$7:$M$55,11,0),")"))</f>
        <v xml:space="preserve"> </v>
      </c>
      <c r="P21" s="523"/>
      <c r="Q21" s="523" t="e">
        <f>IF(Регистрация!$D$6&lt;P21," ",CONCATENATE(VLOOKUP(P21,Регистрация!$B$7:$M$55,3,0)," ",VLOOKUP(P21,Регистрация!$B$7:$M$55,4,0)," ","(",VLOOKUP(P21,Регистрация!$B$7:$M$55,11,0),")"))</f>
        <v>#N/A</v>
      </c>
      <c r="R21" s="239">
        <v>14</v>
      </c>
    </row>
    <row r="22" spans="1:18" ht="11.25" customHeight="1">
      <c r="A22" s="233"/>
      <c r="B22" s="522"/>
      <c r="C22" s="522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37"/>
      <c r="R22" s="238"/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IF(L23=0," ",CONCATENATE(VLOOKUP(L23,Регистрация!$B$7:$M$55,3,0)," ",VLOOKUP(L23,Регистрация!$B$7:$M$55,4,0)))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33"/>
      <c r="B24" s="522"/>
      <c r="C24" s="522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37"/>
      <c r="R24" s="238"/>
    </row>
    <row r="25" spans="1:18" ht="11.25" customHeight="1">
      <c r="A25" s="239">
        <v>3</v>
      </c>
      <c r="B25" s="517" t="str">
        <f>IF(Регистрация!$D$6&lt;A25," ",CONCATENATE(VLOOKUP(A25,Регистрация!$B$7:$M$55,3,0)," ",VLOOKUP(A25,Регистрация!$B$7:$M$55,4,0)," ","(",VLOOKUP(A25,Регистрация!$B$7:$M$55,11,0),")"))</f>
        <v>Подольский Михаил (Страхов В.Д.)</v>
      </c>
      <c r="C25" s="517"/>
      <c r="D25" s="517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7"/>
      <c r="F25" s="233"/>
      <c r="G25" s="260"/>
      <c r="H25" s="233"/>
      <c r="I25" s="252"/>
      <c r="J25" s="264"/>
      <c r="K25" s="253"/>
      <c r="L25" s="238"/>
      <c r="M25" s="262"/>
      <c r="N25" s="238"/>
      <c r="O25" s="523" t="str">
        <f>IF(Регистрация!$D$6&lt;R25," ",CONCATENATE(VLOOKUP(R25,Регистрация!$B$7:$M$55,3,0)," ",VLOOKUP(R25,Регистрация!$B$7:$M$55,4,0)," ","(",VLOOKUP(R25,Регистрация!$B$7:$M$55,11,0),")"))</f>
        <v>Найфонов Тимур (Попкова А.В., Высоколов Е.А.)</v>
      </c>
      <c r="P25" s="523"/>
      <c r="Q25" s="523" t="e">
        <f>IF(Регистрация!$D$6&lt;P25," ",CONCATENATE(VLOOKUP(P25,Регистрация!$B$7:$M$55,3,0)," ",VLOOKUP(P25,Регистрация!$B$7:$M$55,4,0)," ","(",VLOOKUP(P25,Регистрация!$B$7:$M$55,11,0),")"))</f>
        <v>#N/A</v>
      </c>
      <c r="R25" s="239">
        <v>4</v>
      </c>
    </row>
    <row r="26" spans="1:18" ht="11.25" customHeight="1">
      <c r="A26" s="233"/>
      <c r="B26" s="522"/>
      <c r="C26" s="522"/>
      <c r="D26" s="233"/>
      <c r="E26" s="242"/>
      <c r="F26" s="233"/>
      <c r="G26" s="260"/>
      <c r="H26" s="233"/>
      <c r="I26" s="252"/>
      <c r="J26" s="264"/>
      <c r="K26" s="253"/>
      <c r="L26" s="238"/>
      <c r="M26" s="262"/>
      <c r="N26" s="238"/>
      <c r="O26" s="243"/>
      <c r="P26" s="238"/>
      <c r="Q26" s="237"/>
      <c r="R26" s="238"/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IF(N27=0," ",CONCATENATE(VLOOKUP(N27,Регистрация!$B$7:$M$55,3,0)," ",VLOOKUP(N27,Регистрация!$B$7:$M$55,4,0)))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47">
        <v>11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82"/>
      <c r="P28" s="238"/>
      <c r="Q28" s="241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239">
        <v>12</v>
      </c>
    </row>
    <row r="29" spans="1:18" ht="11.25" customHeight="1">
      <c r="A29" s="233"/>
      <c r="B29" s="522"/>
      <c r="C29" s="522"/>
      <c r="D29" s="247"/>
      <c r="E29" s="251"/>
      <c r="F29" s="233"/>
      <c r="G29" s="252"/>
      <c r="H29" s="233"/>
      <c r="I29" s="252"/>
      <c r="J29" s="264"/>
      <c r="K29" s="253"/>
      <c r="L29" s="238"/>
      <c r="M29" s="253"/>
      <c r="N29" s="238"/>
      <c r="O29" s="241"/>
      <c r="P29" s="239"/>
      <c r="Q29" s="237"/>
      <c r="R29" s="238"/>
    </row>
    <row r="30" spans="1:18" ht="11.25" customHeight="1">
      <c r="A30" s="239">
        <v>19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41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239">
        <v>20</v>
      </c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45" t="str">
        <f>IF(L31=0," ",CONCATENATE(VLOOKUP(L31,Регистрация!$B$7:$M$55,3,0)," ",VLOOKUP(L31,Регистрация!$B$7:$M$55,4,0)))</f>
        <v xml:space="preserve"> </v>
      </c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8"/>
      <c r="B32" s="522"/>
      <c r="C32" s="522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9">
        <v>7</v>
      </c>
      <c r="B33" s="517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517"/>
      <c r="D33" s="517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7"/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8</v>
      </c>
    </row>
    <row r="34" spans="1:18" ht="11.25" customHeight="1">
      <c r="A34" s="238"/>
      <c r="B34" s="531"/>
      <c r="C34" s="531"/>
      <c r="D34" s="233"/>
      <c r="E34" s="242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IF(N35=0," ",CONCATENATE(VLOOKUP(N35,Регистрация!$B$7:$M$55,3,0)," ",VLOOKUP(N35,Регистрация!$B$7:$M$55,4,0)))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33"/>
      <c r="B36" s="522"/>
      <c r="C36" s="522"/>
      <c r="D36" s="233"/>
      <c r="E36" s="242"/>
      <c r="F36" s="225"/>
      <c r="G36" s="225"/>
      <c r="H36" s="225"/>
      <c r="I36" s="225"/>
      <c r="J36" s="264"/>
      <c r="K36" s="264"/>
      <c r="O36" s="243"/>
      <c r="P36" s="238"/>
      <c r="Q36" s="237"/>
      <c r="R36" s="238"/>
    </row>
    <row r="37" spans="1:18" ht="11.25" customHeight="1">
      <c r="A37" s="247">
        <v>15</v>
      </c>
      <c r="B37" s="517" t="str">
        <f>IF(Регистрация!$D$6&lt;A37," ",CONCATENATE(VLOOKUP(A37,Регистрация!$B$7:$M$55,3,0)," ",VLOOKUP(A37,Регистрация!$B$7:$M$55,4,0)," ","(",VLOOKUP(A37,Регистрация!$B$7:$M$55,11,0),")"))</f>
        <v xml:space="preserve"> </v>
      </c>
      <c r="C37" s="517"/>
      <c r="D37" s="517" t="e">
        <f>IF(Регистрация!$D$6&lt;C37," ",CONCATENATE(VLOOKUP(C37,Регистрация!$B$7:$M$55,3,0)," ",VLOOKUP(C37,Регистрация!$B$7:$M$55,4,0)," ","(",VLOOKUP(C37,Регистрация!$B$7:$M$55,11,0),")"))</f>
        <v>#N/A</v>
      </c>
      <c r="E37" s="517"/>
      <c r="F37" s="225"/>
      <c r="G37" s="225"/>
      <c r="H37" s="266"/>
      <c r="I37" s="267"/>
      <c r="J37" s="230"/>
      <c r="K37" s="264"/>
      <c r="O37" s="523" t="str">
        <f>IF(Регистрация!$D$6&lt;R37," ",CONCATENATE(VLOOKUP(R37,Регистрация!$B$7:$M$55,3,0)," ",VLOOKUP(R37,Регистрация!$B$7:$M$55,4,0)," ","(",VLOOKUP(R37,Регистрация!$B$7:$M$55,11,0),")"))</f>
        <v xml:space="preserve"> </v>
      </c>
      <c r="P37" s="523"/>
      <c r="Q37" s="523" t="e">
        <f>IF(Регистрация!$D$6&lt;P37," ",CONCATENATE(VLOOKUP(P37,Регистрация!$B$7:$M$55,3,0)," ",VLOOKUP(P37,Регистрация!$B$7:$M$55,4,0)," ","(",VLOOKUP(P37,Регистрация!$B$7:$M$55,11,0),")"))</f>
        <v>#N/A</v>
      </c>
      <c r="R37" s="239">
        <v>16</v>
      </c>
    </row>
    <row r="38" spans="1:18" ht="11.25" customHeight="1">
      <c r="A38" s="233"/>
      <c r="B38" s="522"/>
      <c r="C38" s="522"/>
      <c r="D38" s="227"/>
      <c r="E38" s="263"/>
      <c r="F38" s="268"/>
      <c r="G38" s="268"/>
      <c r="H38" s="524" t="s">
        <v>23</v>
      </c>
      <c r="I38" s="524"/>
      <c r="J38" s="524"/>
      <c r="K38" s="524"/>
      <c r="L38" s="524"/>
      <c r="Q38" s="237"/>
      <c r="R38" s="238"/>
    </row>
    <row r="39" spans="1:18" ht="12" customHeight="1">
      <c r="A39" s="224"/>
      <c r="B39" s="264"/>
      <c r="C39" s="264"/>
      <c r="D39" s="269"/>
      <c r="E39" s="264"/>
      <c r="H39" s="266"/>
      <c r="J39" s="230"/>
      <c r="K39" s="264"/>
    </row>
    <row r="40" spans="1:18" ht="12" customHeight="1">
      <c r="A40" s="518" t="s">
        <v>19</v>
      </c>
      <c r="B40" s="518"/>
      <c r="C40" s="518"/>
      <c r="D40" s="518"/>
      <c r="E40" s="518"/>
      <c r="H40" s="239"/>
      <c r="I40" s="519" t="str">
        <f>IF(H40=0," ",CONCATENATE(VLOOKUP(H40,Регистрация!$B$7:$M$55,3,0)," ",VLOOKUP(H40,Регистрация!$B$7:$M$55,4,0)))</f>
        <v xml:space="preserve"> </v>
      </c>
      <c r="J40" s="519" t="e">
        <f>IF(I40=0," ",CONCATENATE(VLOOKUP(I40,Регистрация!$B$7:$M$55,3,0)," ",VLOOKUP(I40,Регистрация!$B$7:$M$55,4,0)))</f>
        <v>#N/A</v>
      </c>
      <c r="K40" s="519" t="e">
        <f>IF(J40=0," ",CONCATENATE(VLOOKUP(J40,Регистрация!$B$7:$M$55,3,0)," ",VLOOKUP(J40,Регистрация!$B$7:$M$55,4,0)))</f>
        <v>#N/A</v>
      </c>
    </row>
    <row r="41" spans="1:18" ht="12" customHeight="1">
      <c r="A41" s="270"/>
      <c r="B41" s="271" t="s">
        <v>25</v>
      </c>
      <c r="C41" s="530" t="s">
        <v>21</v>
      </c>
      <c r="D41" s="530"/>
      <c r="E41" s="530"/>
      <c r="F41" s="530"/>
      <c r="H41" s="238"/>
      <c r="I41" s="272"/>
      <c r="J41" s="273"/>
      <c r="K41" s="273"/>
      <c r="L41" s="239"/>
      <c r="M41" s="521" t="str">
        <f>IF(L41=0," ",CONCATENATE(VLOOKUP(L41,Регистрация!$B$7:$M$55,3,0)," ",VLOOKUP(L41,Регистрация!$B$7:$M$55,4,0)))</f>
        <v xml:space="preserve"> </v>
      </c>
      <c r="N41" s="521"/>
    </row>
    <row r="42" spans="1:18" ht="12" customHeight="1">
      <c r="A42" s="274"/>
      <c r="B42" s="275">
        <v>1</v>
      </c>
      <c r="C42" s="517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17"/>
      <c r="E42" s="517"/>
      <c r="F42" s="517"/>
      <c r="G42" s="234"/>
      <c r="H42" s="239"/>
      <c r="I42" s="519" t="str">
        <f>IF(H42=0," ",CONCATENATE(VLOOKUP(H42,Регистрация!$B$7:$M$55,3,0)," ",VLOOKUP(H42,Регистрация!$B$7:$M$55,4,0)))</f>
        <v xml:space="preserve"> </v>
      </c>
      <c r="J42" s="519" t="e">
        <f>IF(I42=0," ",CONCATENATE(VLOOKUP(I42,Регистрация!$B$7:$M$55,3,0)," ",VLOOKUP(I42,Регистрация!$B$7:$M$55,4,0)))</f>
        <v>#N/A</v>
      </c>
      <c r="K42" s="519" t="e">
        <f>IF(J42=0," ",CONCATENATE(VLOOKUP(J42,Регистрация!$B$7:$M$55,3,0)," ",VLOOKUP(J42,Регистрация!$B$7:$M$55,4,0)))</f>
        <v>#N/A</v>
      </c>
    </row>
    <row r="43" spans="1:18" ht="12" customHeight="1">
      <c r="A43" s="274"/>
      <c r="B43" s="275">
        <v>2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64"/>
      <c r="H43" s="264"/>
      <c r="I43" s="264"/>
      <c r="J43" s="264"/>
      <c r="K43" s="264"/>
    </row>
    <row r="44" spans="1:18" ht="12" customHeight="1">
      <c r="A44" s="276"/>
      <c r="B44" s="277">
        <v>3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2" customHeight="1">
      <c r="A45" s="276"/>
      <c r="B45" s="277">
        <v>4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23.25" customHeight="1">
      <c r="A46" s="516" t="s">
        <v>26</v>
      </c>
      <c r="B46" s="516"/>
      <c r="C46" s="516"/>
      <c r="D46" s="279"/>
      <c r="E46" s="278"/>
      <c r="F46" s="278"/>
      <c r="G46" s="278"/>
      <c r="H46" s="280"/>
      <c r="I46" s="280"/>
      <c r="J46" s="280"/>
      <c r="K46" s="280"/>
      <c r="L46" s="280"/>
      <c r="M46" s="278"/>
      <c r="N46" s="278"/>
      <c r="O46" s="516" t="str">
        <f>Регистрация!L56</f>
        <v>Чириков Д.Ю.</v>
      </c>
      <c r="P46" s="516"/>
      <c r="Q46" s="516"/>
      <c r="R46" s="281"/>
    </row>
    <row r="47" spans="1:18" s="219" customFormat="1" ht="13.5" customHeight="1">
      <c r="A47" s="279"/>
      <c r="B47" s="278"/>
      <c r="C47" s="278"/>
      <c r="D47" s="279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81"/>
    </row>
    <row r="48" spans="1:18" s="219" customFormat="1" ht="15.75" customHeight="1">
      <c r="A48" s="516" t="s">
        <v>27</v>
      </c>
      <c r="B48" s="516"/>
      <c r="C48" s="516"/>
      <c r="D48" s="279"/>
      <c r="E48" s="278"/>
      <c r="F48" s="278"/>
      <c r="G48" s="278"/>
      <c r="H48" s="280"/>
      <c r="I48" s="280"/>
      <c r="J48" s="280"/>
      <c r="K48" s="280"/>
      <c r="L48" s="280"/>
      <c r="M48" s="278"/>
      <c r="N48" s="278"/>
      <c r="O48" s="516" t="str">
        <f>Регистрация!L58</f>
        <v>Неряхина П.А.</v>
      </c>
      <c r="P48" s="516"/>
      <c r="Q48" s="516"/>
      <c r="R48" s="281"/>
    </row>
    <row r="49" spans="18:18" ht="11.1" customHeight="1">
      <c r="R49" s="212"/>
    </row>
    <row r="50" spans="18:18" s="212" customFormat="1" ht="11.1" customHeight="1"/>
    <row r="51" spans="18:18" s="212" customFormat="1" ht="11.1" customHeight="1"/>
    <row r="52" spans="18:18" s="212" customFormat="1" ht="11.1" customHeight="1"/>
    <row r="53" spans="18:18" s="212" customFormat="1" ht="11.1" customHeight="1"/>
    <row r="54" spans="18:18" s="212" customFormat="1" ht="11.1" customHeight="1"/>
    <row r="55" spans="18:18" s="212" customFormat="1" ht="11.1" customHeight="1"/>
    <row r="56" spans="18:18" s="212" customFormat="1" ht="11.1" customHeight="1"/>
    <row r="57" spans="18:18" s="212" customFormat="1" ht="11.1" customHeight="1"/>
    <row r="58" spans="18:18" s="212" customFormat="1" ht="11.1" customHeight="1"/>
    <row r="59" spans="18:18" s="212" customFormat="1" ht="11.1" customHeight="1"/>
    <row r="60" spans="18:18" s="212" customFormat="1" ht="11.1" customHeight="1"/>
    <row r="61" spans="18:18" s="212" customFormat="1" ht="11.1" customHeight="1"/>
    <row r="62" spans="18:18" s="212" customFormat="1" ht="11.1" customHeight="1"/>
    <row r="63" spans="18:18" s="212" customFormat="1" ht="11.1" customHeight="1"/>
    <row r="64" spans="18:18" s="212" customFormat="1" ht="11.1" customHeight="1"/>
    <row r="65" spans="18:18" s="212" customFormat="1" ht="11.1" customHeight="1"/>
    <row r="66" spans="18:18" ht="11.1" customHeight="1">
      <c r="R66" s="212"/>
    </row>
  </sheetData>
  <sheetProtection sheet="1" objects="1" scenarios="1"/>
  <mergeCells count="58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E17"/>
    <mergeCell ref="O17:Q17"/>
    <mergeCell ref="B18:C18"/>
    <mergeCell ref="B19:C19"/>
    <mergeCell ref="B20:C20"/>
    <mergeCell ref="B21:E21"/>
    <mergeCell ref="O21:Q21"/>
    <mergeCell ref="B22:C22"/>
    <mergeCell ref="B23:C23"/>
    <mergeCell ref="B24:C24"/>
    <mergeCell ref="B25:E25"/>
    <mergeCell ref="O25:Q25"/>
    <mergeCell ref="B26:C26"/>
    <mergeCell ref="B27:C27"/>
    <mergeCell ref="B28:C28"/>
    <mergeCell ref="B29:C29"/>
    <mergeCell ref="B30:C30"/>
    <mergeCell ref="B31:C31"/>
    <mergeCell ref="B32:C32"/>
    <mergeCell ref="B33:E33"/>
    <mergeCell ref="O33:Q33"/>
    <mergeCell ref="B34:C34"/>
    <mergeCell ref="B35:C35"/>
    <mergeCell ref="B36:C36"/>
    <mergeCell ref="B37:E37"/>
    <mergeCell ref="O37:Q37"/>
    <mergeCell ref="B38:C38"/>
    <mergeCell ref="H38:L38"/>
    <mergeCell ref="A40:E40"/>
    <mergeCell ref="I40:K40"/>
    <mergeCell ref="C41:F41"/>
    <mergeCell ref="M41:N41"/>
    <mergeCell ref="C42:F42"/>
    <mergeCell ref="I42:K42"/>
    <mergeCell ref="C43:F43"/>
    <mergeCell ref="C44:F44"/>
    <mergeCell ref="C45:F45"/>
    <mergeCell ref="A46:C46"/>
    <mergeCell ref="O46:Q46"/>
    <mergeCell ref="A48:C48"/>
    <mergeCell ref="O48:Q48"/>
  </mergeCells>
  <pageMargins left="0.29027777777777802" right="0.15972222222222199" top="0.17013888888888901" bottom="0.209722222222222" header="0.51180555555555496" footer="0.51180555555555496"/>
  <pageSetup paperSize="9" firstPageNumber="0" orientation="landscape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66"/>
  <sheetViews>
    <sheetView topLeftCell="A2" zoomScaleNormal="100" workbookViewId="0">
      <selection activeCell="M26" sqref="M26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 t="s">
        <v>24</v>
      </c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IF(N11=0," ",CONCATENATE(VLOOKUP(N11,Регистрация!$B$7:$M$55,3,0)," ",VLOOKUP(N11,Регистрация!$B$7:$M$55,4,0)))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45" t="str">
        <f>IF(D13=0," ",CONCATENATE(VLOOKUP(D13,Регистрация!$B$7:$M$55,3,0)," ",VLOOKUP(D13,Регистрация!$B$7:$M$55,4,0)))</f>
        <v xml:space="preserve"> </v>
      </c>
      <c r="F13" s="238"/>
      <c r="G13" s="252"/>
      <c r="H13" s="230"/>
      <c r="I13" s="230"/>
      <c r="J13" s="230"/>
      <c r="K13" s="235"/>
      <c r="M13" s="253"/>
      <c r="N13" s="238"/>
      <c r="O13" s="241"/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45" t="str">
        <f>IF(L15=0," ",CONCATENATE(VLOOKUP(L15,Регистрация!$B$7:$M$55,3,0)," ",VLOOKUP(L15,Регистрация!$B$7:$M$55,4,0)))</f>
        <v xml:space="preserve"> </v>
      </c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8"/>
      <c r="B16" s="522"/>
      <c r="C16" s="522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37"/>
      <c r="R16" s="238"/>
    </row>
    <row r="17" spans="1:18" ht="11.25" customHeight="1">
      <c r="A17" s="239">
        <v>5</v>
      </c>
      <c r="B17" s="517" t="str">
        <f>IF(Регистрация!$D$6&lt;A17," ",CONCATENATE(VLOOKUP(A17,Регистрация!$B$7:$M$55,3,0)," ",VLOOKUP(A17,Регистрация!$B$7:$M$55,4,0)," ","(",VLOOKUP(A17,Регистрация!$B$7:$M$55,11,0),")"))</f>
        <v>Соловьев  Федор  (Кожевников М.Н.)</v>
      </c>
      <c r="C17" s="517"/>
      <c r="D17" s="517" t="e">
        <f>IF(Регистрация!$D$6&lt;C17," ",CONCATENATE(VLOOKUP(C17,Регистрация!$B$7:$M$55,3,0)," ",VLOOKUP(C17,Регистрация!$B$7:$M$55,4,0)," ","(",VLOOKUP(C17,Регистрация!$B$7:$M$55,11,0),")"))</f>
        <v>#N/A</v>
      </c>
      <c r="E17" s="517"/>
      <c r="F17" s="238"/>
      <c r="G17" s="252"/>
      <c r="H17" s="238"/>
      <c r="I17" s="252"/>
      <c r="J17" s="230"/>
      <c r="K17" s="253"/>
      <c r="L17" s="238"/>
      <c r="M17" s="253"/>
      <c r="N17" s="238"/>
      <c r="O17" s="523" t="str">
        <f>IF(Регистрация!$D$6&lt;R17," ",CONCATENATE(VLOOKUP(R17,Регистрация!$B$7:$M$55,3,0)," ",VLOOKUP(R17,Регистрация!$B$7:$M$55,4,0)," ","(",VLOOKUP(R17,Регистрация!$B$7:$M$55,11,0),")"))</f>
        <v xml:space="preserve"> </v>
      </c>
      <c r="P17" s="523"/>
      <c r="Q17" s="523" t="e">
        <f>IF(Регистрация!$D$6&lt;P17," ",CONCATENATE(VLOOKUP(P17,Регистрация!$B$7:$M$55,3,0)," ",VLOOKUP(P17,Регистрация!$B$7:$M$55,4,0)," ","(",VLOOKUP(P17,Регистрация!$B$7:$M$55,11,0),")"))</f>
        <v>#N/A</v>
      </c>
      <c r="R17" s="239">
        <v>6</v>
      </c>
    </row>
    <row r="18" spans="1:18" ht="11.25" customHeight="1">
      <c r="A18" s="238"/>
      <c r="B18" s="522"/>
      <c r="C18" s="522"/>
      <c r="D18" s="238"/>
      <c r="E18" s="242"/>
      <c r="F18" s="238"/>
      <c r="G18" s="258"/>
      <c r="H18" s="238"/>
      <c r="I18" s="252"/>
      <c r="J18" s="230"/>
      <c r="K18" s="253"/>
      <c r="L18" s="238"/>
      <c r="M18" s="259"/>
      <c r="N18" s="238"/>
      <c r="O18" s="243"/>
      <c r="P18" s="238"/>
      <c r="Q18" s="237"/>
      <c r="R18" s="238"/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IF(N19=0," ",CONCATENATE(VLOOKUP(N19,Регистрация!$B$7:$M$55,3,0)," ",VLOOKUP(N19,Регистрация!$B$7:$M$55,4,0)))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47">
        <v>13</v>
      </c>
      <c r="B20" s="517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7"/>
      <c r="D20" s="233"/>
      <c r="E20" s="248"/>
      <c r="F20" s="233"/>
      <c r="G20" s="260"/>
      <c r="H20" s="233"/>
      <c r="I20" s="252"/>
      <c r="J20" s="261"/>
      <c r="K20" s="253"/>
      <c r="L20" s="238"/>
      <c r="M20" s="262"/>
      <c r="N20" s="238"/>
      <c r="O20" s="243"/>
      <c r="P20" s="238"/>
      <c r="Q20" s="237"/>
      <c r="R20" s="238"/>
    </row>
    <row r="21" spans="1:18" ht="11.25" customHeight="1">
      <c r="A21" s="233"/>
      <c r="B21" s="522"/>
      <c r="C21" s="522"/>
      <c r="D21" s="247"/>
      <c r="E21" s="245" t="str">
        <f>IF(D21=0," ",CONCATENATE(VLOOKUP(D21,Регистрация!$B$7:$M$55,3,0)," ",VLOOKUP(D21,Регистрация!$B$7:$M$55,4,0)))</f>
        <v xml:space="preserve"> </v>
      </c>
      <c r="F21" s="233"/>
      <c r="G21" s="260"/>
      <c r="H21" s="233"/>
      <c r="I21" s="252"/>
      <c r="K21" s="253"/>
      <c r="L21" s="238"/>
      <c r="M21" s="262"/>
      <c r="N21" s="238"/>
      <c r="O21" s="523" t="str">
        <f>IF(Регистрация!$D$6&lt;R21," ",CONCATENATE(VLOOKUP(R21,Регистрация!$B$7:$M$55,3,0)," ",VLOOKUP(R21,Регистрация!$B$7:$M$55,4,0)," ","(",VLOOKUP(R21,Регистрация!$B$7:$M$55,11,0),")"))</f>
        <v xml:space="preserve"> </v>
      </c>
      <c r="P21" s="523"/>
      <c r="Q21" s="523" t="e">
        <f>IF(Регистрация!$D$6&lt;P21," ",CONCATENATE(VLOOKUP(P21,Регистрация!$B$7:$M$55,3,0)," ",VLOOKUP(P21,Регистрация!$B$7:$M$55,4,0)," ","(",VLOOKUP(P21,Регистрация!$B$7:$M$55,11,0),")"))</f>
        <v>#N/A</v>
      </c>
      <c r="R21" s="239">
        <v>14</v>
      </c>
    </row>
    <row r="22" spans="1:18" ht="11.25" customHeight="1">
      <c r="A22" s="247">
        <v>21</v>
      </c>
      <c r="B22" s="517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7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37"/>
      <c r="R22" s="238"/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IF(L23=0," ",CONCATENATE(VLOOKUP(L23,Регистрация!$B$7:$M$55,3,0)," ",VLOOKUP(L23,Регистрация!$B$7:$M$55,4,0)))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33"/>
      <c r="B24" s="522"/>
      <c r="C24" s="522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37"/>
      <c r="R24" s="238"/>
    </row>
    <row r="25" spans="1:18" ht="11.25" customHeight="1">
      <c r="A25" s="239">
        <v>3</v>
      </c>
      <c r="B25" s="517" t="str">
        <f>IF(Регистрация!$D$6&lt;A25," ",CONCATENATE(VLOOKUP(A25,Регистрация!$B$7:$M$55,3,0)," ",VLOOKUP(A25,Регистрация!$B$7:$M$55,4,0)," ","(",VLOOKUP(A25,Регистрация!$B$7:$M$55,11,0),")"))</f>
        <v>Подольский Михаил (Страхов В.Д.)</v>
      </c>
      <c r="C25" s="517"/>
      <c r="D25" s="517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7"/>
      <c r="F25" s="233"/>
      <c r="G25" s="260"/>
      <c r="H25" s="233"/>
      <c r="I25" s="252"/>
      <c r="J25" s="264"/>
      <c r="K25" s="253"/>
      <c r="L25" s="238"/>
      <c r="M25" s="262"/>
      <c r="N25" s="238"/>
      <c r="O25" s="523" t="str">
        <f>IF(Регистрация!$D$6&lt;R25," ",CONCATENATE(VLOOKUP(R25,Регистрация!$B$7:$M$55,3,0)," ",VLOOKUP(R25,Регистрация!$B$7:$M$55,4,0)," ","(",VLOOKUP(R25,Регистрация!$B$7:$M$55,11,0),")"))</f>
        <v>Найфонов Тимур (Попкова А.В., Высоколов Е.А.)</v>
      </c>
      <c r="P25" s="523"/>
      <c r="Q25" s="523" t="e">
        <f>IF(Регистрация!$D$6&lt;P25," ",CONCATENATE(VLOOKUP(P25,Регистрация!$B$7:$M$55,3,0)," ",VLOOKUP(P25,Регистрация!$B$7:$M$55,4,0)," ","(",VLOOKUP(P25,Регистрация!$B$7:$M$55,11,0),")"))</f>
        <v>#N/A</v>
      </c>
      <c r="R25" s="239">
        <v>4</v>
      </c>
    </row>
    <row r="26" spans="1:18" ht="11.25" customHeight="1">
      <c r="A26" s="233"/>
      <c r="B26" s="522"/>
      <c r="C26" s="522"/>
      <c r="D26" s="233"/>
      <c r="E26" s="242"/>
      <c r="F26" s="233"/>
      <c r="G26" s="260"/>
      <c r="H26" s="233"/>
      <c r="I26" s="252"/>
      <c r="J26" s="264"/>
      <c r="K26" s="253"/>
      <c r="L26" s="238"/>
      <c r="M26" s="262"/>
      <c r="N26" s="238"/>
      <c r="O26" s="243"/>
      <c r="P26" s="238"/>
      <c r="Q26" s="237"/>
      <c r="R26" s="238"/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IF(N27=0," ",CONCATENATE(VLOOKUP(N27,Регистрация!$B$7:$M$55,3,0)," ",VLOOKUP(N27,Регистрация!$B$7:$M$55,4,0)))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47">
        <v>7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82"/>
      <c r="P28" s="238"/>
      <c r="Q28" s="241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239">
        <v>8</v>
      </c>
    </row>
    <row r="29" spans="1:18" ht="11.25" customHeight="1">
      <c r="A29" s="233"/>
      <c r="B29" s="522"/>
      <c r="C29" s="522"/>
      <c r="D29" s="247"/>
      <c r="E29" s="245" t="str">
        <f>IF(D29=0," ",CONCATENATE(VLOOKUP(D29,Регистрация!$B$7:$M$55,3,0)," ",VLOOKUP(D29,Регистрация!$B$7:$M$55,4,0)))</f>
        <v xml:space="preserve"> </v>
      </c>
      <c r="F29" s="233"/>
      <c r="G29" s="252"/>
      <c r="H29" s="233"/>
      <c r="I29" s="252"/>
      <c r="J29" s="264"/>
      <c r="K29" s="253"/>
      <c r="L29" s="238"/>
      <c r="M29" s="253"/>
      <c r="N29" s="238"/>
      <c r="O29" s="245" t="str">
        <f>IF(P29=0," ",CONCATENATE(VLOOKUP(P29,Регистрация!$B$7:$M$55,3,0)," ",VLOOKUP(P29,Регистрация!$B$7:$M$55,4,0)))</f>
        <v xml:space="preserve"> </v>
      </c>
      <c r="P29" s="239"/>
      <c r="Q29" s="237"/>
      <c r="R29" s="238"/>
    </row>
    <row r="30" spans="1:18" ht="11.25" customHeight="1">
      <c r="A30" s="239">
        <v>19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41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239">
        <v>20</v>
      </c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45" t="str">
        <f>IF(L31=0," ",CONCATENATE(VLOOKUP(L31,Регистрация!$B$7:$M$55,3,0)," ",VLOOKUP(L31,Регистрация!$B$7:$M$55,4,0)))</f>
        <v xml:space="preserve"> </v>
      </c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8"/>
      <c r="B32" s="522"/>
      <c r="C32" s="522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9">
        <v>11</v>
      </c>
      <c r="B33" s="517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517"/>
      <c r="D33" s="517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7"/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12</v>
      </c>
    </row>
    <row r="34" spans="1:18" ht="11.25" customHeight="1">
      <c r="A34" s="238"/>
      <c r="B34" s="522"/>
      <c r="C34" s="522"/>
      <c r="D34" s="233"/>
      <c r="E34" s="242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IF(N35=0," ",CONCATENATE(VLOOKUP(N35,Регистрация!$B$7:$M$55,3,0)," ",VLOOKUP(N35,Регистрация!$B$7:$M$55,4,0)))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33"/>
      <c r="B36" s="522"/>
      <c r="C36" s="522"/>
      <c r="D36" s="233"/>
      <c r="E36" s="242"/>
      <c r="F36" s="225"/>
      <c r="G36" s="225"/>
      <c r="H36" s="225"/>
      <c r="I36" s="225"/>
      <c r="J36" s="264"/>
      <c r="K36" s="264"/>
      <c r="O36" s="243"/>
      <c r="P36" s="238"/>
      <c r="Q36" s="237"/>
      <c r="R36" s="238"/>
    </row>
    <row r="37" spans="1:18" ht="11.25" customHeight="1">
      <c r="A37" s="247">
        <v>15</v>
      </c>
      <c r="B37" s="517" t="str">
        <f>IF(Регистрация!$D$6&lt;A37," ",CONCATENATE(VLOOKUP(A37,Регистрация!$B$7:$M$55,3,0)," ",VLOOKUP(A37,Регистрация!$B$7:$M$55,4,0)," ","(",VLOOKUP(A37,Регистрация!$B$7:$M$55,11,0),")"))</f>
        <v xml:space="preserve"> </v>
      </c>
      <c r="C37" s="517"/>
      <c r="D37" s="517" t="e">
        <f>IF(Регистрация!$D$6&lt;C37," ",CONCATENATE(VLOOKUP(C37,Регистрация!$B$7:$M$55,3,0)," ",VLOOKUP(C37,Регистрация!$B$7:$M$55,4,0)," ","(",VLOOKUP(C37,Регистрация!$B$7:$M$55,11,0),")"))</f>
        <v>#N/A</v>
      </c>
      <c r="E37" s="517"/>
      <c r="F37" s="225"/>
      <c r="G37" s="225"/>
      <c r="H37" s="266"/>
      <c r="I37" s="267"/>
      <c r="J37" s="230"/>
      <c r="K37" s="264"/>
      <c r="O37" s="523" t="str">
        <f>IF(Регистрация!$D$6&lt;R37," ",CONCATENATE(VLOOKUP(R37,Регистрация!$B$7:$M$55,3,0)," ",VLOOKUP(R37,Регистрация!$B$7:$M$55,4,0)," ","(",VLOOKUP(R37,Регистрация!$B$7:$M$55,11,0),")"))</f>
        <v xml:space="preserve"> </v>
      </c>
      <c r="P37" s="523"/>
      <c r="Q37" s="523" t="e">
        <f>IF(Регистрация!$D$6&lt;P37," ",CONCATENATE(VLOOKUP(P37,Регистрация!$B$7:$M$55,3,0)," ",VLOOKUP(P37,Регистрация!$B$7:$M$55,4,0)," ","(",VLOOKUP(P37,Регистрация!$B$7:$M$55,11,0),")"))</f>
        <v>#N/A</v>
      </c>
      <c r="R37" s="239">
        <v>16</v>
      </c>
    </row>
    <row r="38" spans="1:18" ht="11.25" customHeight="1">
      <c r="A38" s="233"/>
      <c r="B38" s="522"/>
      <c r="C38" s="522"/>
      <c r="D38" s="227"/>
      <c r="E38" s="263"/>
      <c r="F38" s="268"/>
      <c r="G38" s="268"/>
      <c r="H38" s="524" t="s">
        <v>23</v>
      </c>
      <c r="I38" s="524"/>
      <c r="J38" s="524"/>
      <c r="K38" s="524"/>
      <c r="L38" s="524"/>
      <c r="Q38" s="237"/>
      <c r="R38" s="238"/>
    </row>
    <row r="39" spans="1:18" ht="12" customHeight="1">
      <c r="A39" s="224"/>
      <c r="B39" s="264"/>
      <c r="C39" s="264"/>
      <c r="D39" s="269"/>
      <c r="E39" s="264"/>
      <c r="H39" s="266"/>
      <c r="J39" s="230"/>
      <c r="K39" s="264"/>
    </row>
    <row r="40" spans="1:18" ht="12" customHeight="1">
      <c r="A40" s="518" t="s">
        <v>19</v>
      </c>
      <c r="B40" s="518"/>
      <c r="C40" s="518"/>
      <c r="D40" s="518"/>
      <c r="E40" s="518"/>
      <c r="H40" s="239"/>
      <c r="I40" s="519" t="str">
        <f>IF(H40=0," ",CONCATENATE(VLOOKUP(H40,Регистрация!$B$7:$M$55,3,0)," ",VLOOKUP(H40,Регистрация!$B$7:$M$55,4,0)))</f>
        <v xml:space="preserve"> </v>
      </c>
      <c r="J40" s="519" t="e">
        <f>IF(I40=0," ",CONCATENATE(VLOOKUP(I40,Регистрация!$B$7:$M$55,3,0)," ",VLOOKUP(I40,Регистрация!$B$7:$M$55,4,0)))</f>
        <v>#N/A</v>
      </c>
      <c r="K40" s="519" t="e">
        <f>IF(J40=0," ",CONCATENATE(VLOOKUP(J40,Регистрация!$B$7:$M$55,3,0)," ",VLOOKUP(J40,Регистрация!$B$7:$M$55,4,0)))</f>
        <v>#N/A</v>
      </c>
    </row>
    <row r="41" spans="1:18" ht="12" customHeight="1">
      <c r="A41" s="270"/>
      <c r="B41" s="271" t="s">
        <v>25</v>
      </c>
      <c r="C41" s="530" t="s">
        <v>21</v>
      </c>
      <c r="D41" s="530"/>
      <c r="E41" s="530"/>
      <c r="F41" s="530"/>
      <c r="H41" s="238"/>
      <c r="I41" s="272"/>
      <c r="J41" s="273"/>
      <c r="K41" s="273"/>
      <c r="L41" s="239"/>
      <c r="M41" s="521" t="str">
        <f>IF(L41=0," ",CONCATENATE(VLOOKUP(L41,Регистрация!$B$7:$M$55,3,0)," ",VLOOKUP(L41,Регистрация!$B$7:$M$55,4,0)))</f>
        <v xml:space="preserve"> </v>
      </c>
      <c r="N41" s="521"/>
    </row>
    <row r="42" spans="1:18" ht="12" customHeight="1">
      <c r="A42" s="274"/>
      <c r="B42" s="275">
        <v>1</v>
      </c>
      <c r="C42" s="517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17"/>
      <c r="E42" s="517"/>
      <c r="F42" s="517"/>
      <c r="G42" s="234"/>
      <c r="H42" s="239"/>
      <c r="I42" s="519" t="str">
        <f>IF(H42=0," ",CONCATENATE(VLOOKUP(H42,Регистрация!$B$7:$M$55,3,0)," ",VLOOKUP(H42,Регистрация!$B$7:$M$55,4,0)))</f>
        <v xml:space="preserve"> </v>
      </c>
      <c r="J42" s="519" t="e">
        <f>IF(I42=0," ",CONCATENATE(VLOOKUP(I42,Регистрация!$B$7:$M$55,3,0)," ",VLOOKUP(I42,Регистрация!$B$7:$M$55,4,0)))</f>
        <v>#N/A</v>
      </c>
      <c r="K42" s="519" t="e">
        <f>IF(J42=0," ",CONCATENATE(VLOOKUP(J42,Регистрация!$B$7:$M$55,3,0)," ",VLOOKUP(J42,Регистрация!$B$7:$M$55,4,0)))</f>
        <v>#N/A</v>
      </c>
    </row>
    <row r="43" spans="1:18" ht="12" customHeight="1">
      <c r="A43" s="274"/>
      <c r="B43" s="275">
        <v>2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64"/>
      <c r="H43" s="264"/>
      <c r="I43" s="264"/>
      <c r="J43" s="264"/>
      <c r="K43" s="264"/>
    </row>
    <row r="44" spans="1:18" ht="12" customHeight="1">
      <c r="A44" s="276"/>
      <c r="B44" s="277">
        <v>3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2" customHeight="1">
      <c r="A45" s="276"/>
      <c r="B45" s="277">
        <v>4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23.25" customHeight="1">
      <c r="A46" s="516" t="s">
        <v>26</v>
      </c>
      <c r="B46" s="516"/>
      <c r="C46" s="516"/>
      <c r="D46" s="279"/>
      <c r="E46" s="278"/>
      <c r="F46" s="278"/>
      <c r="G46" s="278"/>
      <c r="H46" s="280"/>
      <c r="I46" s="280"/>
      <c r="J46" s="280"/>
      <c r="K46" s="280"/>
      <c r="L46" s="280"/>
      <c r="M46" s="278"/>
      <c r="N46" s="278"/>
      <c r="O46" s="516" t="str">
        <f>Регистрация!L56</f>
        <v>Чириков Д.Ю.</v>
      </c>
      <c r="P46" s="516"/>
      <c r="Q46" s="516"/>
      <c r="R46" s="281"/>
    </row>
    <row r="47" spans="1:18" s="219" customFormat="1" ht="13.5" customHeight="1">
      <c r="A47" s="279"/>
      <c r="B47" s="278"/>
      <c r="C47" s="278"/>
      <c r="D47" s="279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81"/>
    </row>
    <row r="48" spans="1:18" s="219" customFormat="1" ht="15.75" customHeight="1">
      <c r="A48" s="516" t="s">
        <v>27</v>
      </c>
      <c r="B48" s="516"/>
      <c r="C48" s="516"/>
      <c r="D48" s="279"/>
      <c r="E48" s="278"/>
      <c r="F48" s="278"/>
      <c r="G48" s="278"/>
      <c r="H48" s="280"/>
      <c r="I48" s="280"/>
      <c r="J48" s="280"/>
      <c r="K48" s="280"/>
      <c r="L48" s="280"/>
      <c r="M48" s="278"/>
      <c r="N48" s="278"/>
      <c r="O48" s="516" t="str">
        <f>Регистрация!L58</f>
        <v>Неряхина П.А.</v>
      </c>
      <c r="P48" s="516"/>
      <c r="Q48" s="516"/>
      <c r="R48" s="281"/>
    </row>
    <row r="49" spans="18:18">
      <c r="R49" s="212"/>
    </row>
    <row r="50" spans="18:18" s="212" customFormat="1"/>
    <row r="51" spans="18:18" s="212" customFormat="1"/>
    <row r="52" spans="18:18" s="212" customFormat="1"/>
    <row r="53" spans="18:18" s="212" customFormat="1"/>
    <row r="54" spans="18:18" s="212" customFormat="1"/>
    <row r="55" spans="18:18" s="212" customFormat="1"/>
    <row r="56" spans="18:18" s="212" customFormat="1"/>
    <row r="57" spans="18:18" s="212" customFormat="1"/>
    <row r="58" spans="18:18" s="212" customFormat="1"/>
    <row r="59" spans="18:18" s="212" customFormat="1"/>
    <row r="60" spans="18:18" s="212" customFormat="1"/>
    <row r="61" spans="18:18" s="212" customFormat="1"/>
    <row r="62" spans="18:18" s="212" customFormat="1"/>
    <row r="63" spans="18:18" s="212" customFormat="1"/>
    <row r="64" spans="18:18" s="212" customFormat="1"/>
    <row r="65" spans="18:18" s="212" customFormat="1"/>
    <row r="66" spans="18:18">
      <c r="R66" s="212"/>
    </row>
  </sheetData>
  <sheetProtection sheet="1" objects="1" scenarios="1"/>
  <mergeCells count="58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E17"/>
    <mergeCell ref="O17:Q17"/>
    <mergeCell ref="B18:C18"/>
    <mergeCell ref="B19:C19"/>
    <mergeCell ref="B20:C20"/>
    <mergeCell ref="B21:C21"/>
    <mergeCell ref="O21:Q21"/>
    <mergeCell ref="B22:C22"/>
    <mergeCell ref="B23:C23"/>
    <mergeCell ref="B24:C24"/>
    <mergeCell ref="B25:E25"/>
    <mergeCell ref="O25:Q25"/>
    <mergeCell ref="B26:C26"/>
    <mergeCell ref="B27:C27"/>
    <mergeCell ref="B28:C28"/>
    <mergeCell ref="B29:C29"/>
    <mergeCell ref="B30:C30"/>
    <mergeCell ref="B31:C31"/>
    <mergeCell ref="B32:C32"/>
    <mergeCell ref="B33:E33"/>
    <mergeCell ref="O33:Q33"/>
    <mergeCell ref="B34:C34"/>
    <mergeCell ref="B35:C35"/>
    <mergeCell ref="B36:C36"/>
    <mergeCell ref="B37:E37"/>
    <mergeCell ref="O37:Q37"/>
    <mergeCell ref="B38:C38"/>
    <mergeCell ref="H38:L38"/>
    <mergeCell ref="A40:E40"/>
    <mergeCell ref="I40:K40"/>
    <mergeCell ref="C41:F41"/>
    <mergeCell ref="M41:N41"/>
    <mergeCell ref="C42:F42"/>
    <mergeCell ref="I42:K42"/>
    <mergeCell ref="C43:F43"/>
    <mergeCell ref="C44:F44"/>
    <mergeCell ref="C45:F45"/>
    <mergeCell ref="A46:C46"/>
    <mergeCell ref="O46:Q46"/>
    <mergeCell ref="A48:C48"/>
    <mergeCell ref="O48:Q48"/>
  </mergeCells>
  <pageMargins left="0.27013888888888898" right="0.15972222222222199" top="0.179861111111111" bottom="0.32013888888888897" header="0.51180555555555496" footer="0.51180555555555496"/>
  <pageSetup paperSize="9" firstPageNumber="0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66"/>
  <sheetViews>
    <sheetView topLeftCell="A18" zoomScaleNormal="100" workbookViewId="0">
      <selection activeCell="M26" sqref="M26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 t="s">
        <v>24</v>
      </c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IF(N11=0," ",CONCATENATE(VLOOKUP(N11,Регистрация!$B$7:$M$55,3,0)," ",VLOOKUP(N11,Регистрация!$B$7:$M$55,4,0)))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45" t="str">
        <f>IF(D13=0," ",CONCATENATE(VLOOKUP(D13,Регистрация!$B$7:$M$55,3,0)," ",VLOOKUP(D13,Регистрация!$B$7:$M$55,4,0)))</f>
        <v xml:space="preserve"> </v>
      </c>
      <c r="F13" s="238"/>
      <c r="G13" s="252"/>
      <c r="H13" s="230"/>
      <c r="I13" s="230"/>
      <c r="J13" s="230"/>
      <c r="K13" s="235"/>
      <c r="M13" s="253"/>
      <c r="N13" s="238"/>
      <c r="O13" s="241"/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45" t="str">
        <f>IF(L15=0," ",CONCATENATE(VLOOKUP(L15,Регистрация!$B$7:$M$55,3,0)," ",VLOOKUP(L15,Регистрация!$B$7:$M$55,4,0)))</f>
        <v xml:space="preserve"> </v>
      </c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8"/>
      <c r="B16" s="522"/>
      <c r="C16" s="522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37"/>
      <c r="R16" s="238"/>
    </row>
    <row r="17" spans="1:18" ht="11.25" customHeight="1">
      <c r="A17" s="239">
        <v>5</v>
      </c>
      <c r="B17" s="517" t="str">
        <f>IF(Регистрация!$D$6&lt;A17," ",CONCATENATE(VLOOKUP(A17,Регистрация!$B$7:$M$55,3,0)," ",VLOOKUP(A17,Регистрация!$B$7:$M$55,4,0)," ","(",VLOOKUP(A17,Регистрация!$B$7:$M$55,11,0),")"))</f>
        <v>Соловьев  Федор  (Кожевников М.Н.)</v>
      </c>
      <c r="C17" s="517"/>
      <c r="D17" s="517" t="e">
        <f>IF(Регистрация!$D$6&lt;C17," ",CONCATENATE(VLOOKUP(C17,Регистрация!$B$7:$M$55,3,0)," ",VLOOKUP(C17,Регистрация!$B$7:$M$55,4,0)," ","(",VLOOKUP(C17,Регистрация!$B$7:$M$55,11,0),")"))</f>
        <v>#N/A</v>
      </c>
      <c r="E17" s="517"/>
      <c r="F17" s="238"/>
      <c r="G17" s="252"/>
      <c r="H17" s="238"/>
      <c r="I17" s="252"/>
      <c r="J17" s="230"/>
      <c r="K17" s="253"/>
      <c r="L17" s="238"/>
      <c r="M17" s="253"/>
      <c r="N17" s="238"/>
      <c r="O17" s="523" t="str">
        <f>IF(Регистрация!$D$6&lt;R17," ",CONCATENATE(VLOOKUP(R17,Регистрация!$B$7:$M$55,3,0)," ",VLOOKUP(R17,Регистрация!$B$7:$M$55,4,0)," ","(",VLOOKUP(R17,Регистрация!$B$7:$M$55,11,0),")"))</f>
        <v xml:space="preserve"> </v>
      </c>
      <c r="P17" s="523"/>
      <c r="Q17" s="523" t="e">
        <f>IF(Регистрация!$D$6&lt;P17," ",CONCATENATE(VLOOKUP(P17,Регистрация!$B$7:$M$55,3,0)," ",VLOOKUP(P17,Регистрация!$B$7:$M$55,4,0)," ","(",VLOOKUP(P17,Регистрация!$B$7:$M$55,11,0),")"))</f>
        <v>#N/A</v>
      </c>
      <c r="R17" s="239">
        <v>6</v>
      </c>
    </row>
    <row r="18" spans="1:18" ht="11.25" customHeight="1">
      <c r="A18" s="238"/>
      <c r="B18" s="522"/>
      <c r="C18" s="522"/>
      <c r="D18" s="238"/>
      <c r="E18" s="242"/>
      <c r="F18" s="238"/>
      <c r="G18" s="258"/>
      <c r="H18" s="238"/>
      <c r="I18" s="252"/>
      <c r="J18" s="230"/>
      <c r="K18" s="253"/>
      <c r="L18" s="238"/>
      <c r="M18" s="259"/>
      <c r="N18" s="238"/>
      <c r="O18" s="243"/>
      <c r="P18" s="238"/>
      <c r="Q18" s="237"/>
      <c r="R18" s="238"/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IF(N19=0," ",CONCATENATE(VLOOKUP(N19,Регистрация!$B$7:$M$55,3,0)," ",VLOOKUP(N19,Регистрация!$B$7:$M$55,4,0)))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47">
        <v>13</v>
      </c>
      <c r="B20" s="517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7"/>
      <c r="D20" s="233"/>
      <c r="E20" s="248"/>
      <c r="F20" s="233"/>
      <c r="G20" s="260"/>
      <c r="H20" s="233"/>
      <c r="I20" s="252"/>
      <c r="J20" s="261"/>
      <c r="K20" s="253"/>
      <c r="L20" s="238"/>
      <c r="M20" s="262"/>
      <c r="N20" s="238"/>
      <c r="O20" s="282"/>
      <c r="P20" s="238"/>
      <c r="Q20" s="241" t="str">
        <f>IF(Регистрация!$D$6&lt;R20," ",CONCATENATE(VLOOKUP(R20,Регистрация!$B$7:$M$55,3,0)," ",VLOOKUP(R20,Регистрация!$B$7:$M$55,4,0)," ","(",VLOOKUP(R20,Регистрация!$B$7:$M$55,11,0),")"))</f>
        <v xml:space="preserve"> </v>
      </c>
      <c r="R20" s="239">
        <v>14</v>
      </c>
    </row>
    <row r="21" spans="1:18" ht="11.25" customHeight="1">
      <c r="A21" s="233"/>
      <c r="B21" s="522"/>
      <c r="C21" s="522"/>
      <c r="D21" s="247"/>
      <c r="E21" s="245" t="str">
        <f>IF(D21=0," ",CONCATENATE(VLOOKUP(D21,Регистрация!$B$7:$M$55,3,0)," ",VLOOKUP(D21,Регистрация!$B$7:$M$55,4,0)))</f>
        <v xml:space="preserve"> </v>
      </c>
      <c r="F21" s="233"/>
      <c r="G21" s="260"/>
      <c r="H21" s="233"/>
      <c r="I21" s="252"/>
      <c r="K21" s="253"/>
      <c r="L21" s="238"/>
      <c r="M21" s="262"/>
      <c r="N21" s="238"/>
      <c r="O21" s="241"/>
      <c r="P21" s="239"/>
      <c r="Q21" s="237"/>
      <c r="R21" s="238"/>
    </row>
    <row r="22" spans="1:18" ht="11.25" customHeight="1">
      <c r="A22" s="247">
        <v>21</v>
      </c>
      <c r="B22" s="517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7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41" t="str">
        <f>IF(Регистрация!$D$6&lt;R22," ",CONCATENATE(VLOOKUP(R22,Регистрация!$B$7:$M$55,3,0)," ",VLOOKUP(R22,Регистрация!$B$7:$M$55,4,0)," ","(",VLOOKUP(R22,Регистрация!$B$7:$M$55,11,0),")"))</f>
        <v xml:space="preserve"> </v>
      </c>
      <c r="R22" s="239">
        <v>22</v>
      </c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IF(L23=0," ",CONCATENATE(VLOOKUP(L23,Регистрация!$B$7:$M$55,3,0)," ",VLOOKUP(L23,Регистрация!$B$7:$M$55,4,0)))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33"/>
      <c r="B24" s="522"/>
      <c r="C24" s="522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37"/>
      <c r="R24" s="238"/>
    </row>
    <row r="25" spans="1:18" ht="11.25" customHeight="1">
      <c r="A25" s="239">
        <v>3</v>
      </c>
      <c r="B25" s="517" t="str">
        <f>IF(Регистрация!$D$6&lt;A25," ",CONCATENATE(VLOOKUP(A25,Регистрация!$B$7:$M$55,3,0)," ",VLOOKUP(A25,Регистрация!$B$7:$M$55,4,0)," ","(",VLOOKUP(A25,Регистрация!$B$7:$M$55,11,0),")"))</f>
        <v>Подольский Михаил (Страхов В.Д.)</v>
      </c>
      <c r="C25" s="517"/>
      <c r="D25" s="517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7"/>
      <c r="F25" s="233"/>
      <c r="G25" s="260"/>
      <c r="H25" s="233"/>
      <c r="I25" s="252"/>
      <c r="J25" s="264"/>
      <c r="K25" s="253"/>
      <c r="L25" s="238"/>
      <c r="M25" s="262"/>
      <c r="N25" s="238"/>
      <c r="O25" s="523" t="str">
        <f>IF(Регистрация!$D$6&lt;R25," ",CONCATENATE(VLOOKUP(R25,Регистрация!$B$7:$M$55,3,0)," ",VLOOKUP(R25,Регистрация!$B$7:$M$55,4,0)," ","(",VLOOKUP(R25,Регистрация!$B$7:$M$55,11,0),")"))</f>
        <v>Найфонов Тимур (Попкова А.В., Высоколов Е.А.)</v>
      </c>
      <c r="P25" s="523"/>
      <c r="Q25" s="523" t="e">
        <f>IF(Регистрация!$D$6&lt;P25," ",CONCATENATE(VLOOKUP(P25,Регистрация!$B$7:$M$55,3,0)," ",VLOOKUP(P25,Регистрация!$B$7:$M$55,4,0)," ","(",VLOOKUP(P25,Регистрация!$B$7:$M$55,11,0),")"))</f>
        <v>#N/A</v>
      </c>
      <c r="R25" s="239">
        <v>4</v>
      </c>
    </row>
    <row r="26" spans="1:18" ht="11.25" customHeight="1">
      <c r="A26" s="233"/>
      <c r="B26" s="522"/>
      <c r="C26" s="522"/>
      <c r="D26" s="233"/>
      <c r="E26" s="242"/>
      <c r="F26" s="233"/>
      <c r="G26" s="260"/>
      <c r="H26" s="233"/>
      <c r="I26" s="252"/>
      <c r="J26" s="264"/>
      <c r="K26" s="253"/>
      <c r="L26" s="238"/>
      <c r="M26" s="262"/>
      <c r="N26" s="238"/>
      <c r="O26" s="243"/>
      <c r="P26" s="238"/>
      <c r="Q26" s="237"/>
      <c r="R26" s="238"/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IF(N27=0," ",CONCATENATE(VLOOKUP(N27,Регистрация!$B$7:$M$55,3,0)," ",VLOOKUP(N27,Регистрация!$B$7:$M$55,4,0)))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47">
        <v>11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82"/>
      <c r="P28" s="238"/>
      <c r="Q28" s="241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239">
        <v>12</v>
      </c>
    </row>
    <row r="29" spans="1:18" ht="11.25" customHeight="1">
      <c r="A29" s="233"/>
      <c r="B29" s="522"/>
      <c r="C29" s="522"/>
      <c r="D29" s="247"/>
      <c r="E29" s="245" t="str">
        <f>IF(D29=0," ",CONCATENATE(VLOOKUP(D29,Регистрация!$B$7:$M$55,3,0)," ",VLOOKUP(D29,Регистрация!$B$7:$M$55,4,0)))</f>
        <v xml:space="preserve"> </v>
      </c>
      <c r="F29" s="233"/>
      <c r="G29" s="252"/>
      <c r="H29" s="233"/>
      <c r="I29" s="252"/>
      <c r="J29" s="264"/>
      <c r="K29" s="253"/>
      <c r="L29" s="238"/>
      <c r="M29" s="253"/>
      <c r="N29" s="238"/>
      <c r="O29" s="241"/>
      <c r="P29" s="239"/>
      <c r="Q29" s="237"/>
      <c r="R29" s="238"/>
    </row>
    <row r="30" spans="1:18" ht="11.25" customHeight="1">
      <c r="A30" s="239">
        <v>19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41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239">
        <v>20</v>
      </c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45" t="str">
        <f>IF(L31=0," ",CONCATENATE(VLOOKUP(L31,Регистрация!$B$7:$M$55,3,0)," ",VLOOKUP(L31,Регистрация!$B$7:$M$55,4,0)))</f>
        <v xml:space="preserve"> </v>
      </c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8"/>
      <c r="B32" s="522"/>
      <c r="C32" s="522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9">
        <v>7</v>
      </c>
      <c r="B33" s="517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517"/>
      <c r="D33" s="517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7"/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8</v>
      </c>
    </row>
    <row r="34" spans="1:18" ht="11.25" customHeight="1">
      <c r="A34" s="238"/>
      <c r="B34" s="522"/>
      <c r="C34" s="522"/>
      <c r="D34" s="233"/>
      <c r="E34" s="242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IF(N35=0," ",CONCATENATE(VLOOKUP(N35,Регистрация!$B$7:$M$55,3,0)," ",VLOOKUP(N35,Регистрация!$B$7:$M$55,4,0)))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33"/>
      <c r="B36" s="522"/>
      <c r="C36" s="522"/>
      <c r="D36" s="233"/>
      <c r="E36" s="242"/>
      <c r="F36" s="225"/>
      <c r="G36" s="225"/>
      <c r="H36" s="225"/>
      <c r="I36" s="225"/>
      <c r="J36" s="264"/>
      <c r="K36" s="264"/>
      <c r="O36" s="243"/>
      <c r="P36" s="238"/>
      <c r="Q36" s="237"/>
      <c r="R36" s="238"/>
    </row>
    <row r="37" spans="1:18" ht="11.25" customHeight="1">
      <c r="A37" s="247">
        <v>15</v>
      </c>
      <c r="B37" s="517" t="str">
        <f>IF(Регистрация!$D$6&lt;A37," ",CONCATENATE(VLOOKUP(A37,Регистрация!$B$7:$M$55,3,0)," ",VLOOKUP(A37,Регистрация!$B$7:$M$55,4,0)," ","(",VLOOKUP(A37,Регистрация!$B$7:$M$55,11,0),")"))</f>
        <v xml:space="preserve"> </v>
      </c>
      <c r="C37" s="517"/>
      <c r="D37" s="517" t="e">
        <f>IF(Регистрация!$D$6&lt;C37," ",CONCATENATE(VLOOKUP(C37,Регистрация!$B$7:$M$55,3,0)," ",VLOOKUP(C37,Регистрация!$B$7:$M$55,4,0)," ","(",VLOOKUP(C37,Регистрация!$B$7:$M$55,11,0),")"))</f>
        <v>#N/A</v>
      </c>
      <c r="E37" s="517"/>
      <c r="F37" s="225"/>
      <c r="G37" s="225"/>
      <c r="H37" s="266"/>
      <c r="I37" s="267"/>
      <c r="J37" s="230"/>
      <c r="K37" s="264"/>
      <c r="O37" s="523" t="str">
        <f>IF(Регистрация!$D$6&lt;R37," ",CONCATENATE(VLOOKUP(R37,Регистрация!$B$7:$M$55,3,0)," ",VLOOKUP(R37,Регистрация!$B$7:$M$55,4,0)," ","(",VLOOKUP(R37,Регистрация!$B$7:$M$55,11,0),")"))</f>
        <v xml:space="preserve"> </v>
      </c>
      <c r="P37" s="523"/>
      <c r="Q37" s="523" t="e">
        <f>IF(Регистрация!$D$6&lt;P37," ",CONCATENATE(VLOOKUP(P37,Регистрация!$B$7:$M$55,3,0)," ",VLOOKUP(P37,Регистрация!$B$7:$M$55,4,0)," ","(",VLOOKUP(P37,Регистрация!$B$7:$M$55,11,0),")"))</f>
        <v>#N/A</v>
      </c>
      <c r="R37" s="239">
        <v>16</v>
      </c>
    </row>
    <row r="38" spans="1:18" ht="11.25" customHeight="1">
      <c r="A38" s="233"/>
      <c r="B38" s="522"/>
      <c r="C38" s="522"/>
      <c r="D38" s="227"/>
      <c r="E38" s="263"/>
      <c r="F38" s="268"/>
      <c r="G38" s="268"/>
      <c r="H38" s="524" t="s">
        <v>23</v>
      </c>
      <c r="I38" s="524"/>
      <c r="J38" s="524"/>
      <c r="K38" s="524"/>
      <c r="L38" s="524"/>
      <c r="Q38" s="237"/>
      <c r="R38" s="238"/>
    </row>
    <row r="39" spans="1:18" ht="12" customHeight="1">
      <c r="A39" s="224"/>
      <c r="B39" s="264"/>
      <c r="C39" s="264"/>
      <c r="D39" s="269"/>
      <c r="E39" s="264"/>
      <c r="H39" s="266"/>
      <c r="J39" s="230"/>
      <c r="K39" s="264"/>
    </row>
    <row r="40" spans="1:18" ht="12" customHeight="1">
      <c r="A40" s="518" t="s">
        <v>19</v>
      </c>
      <c r="B40" s="518"/>
      <c r="C40" s="518"/>
      <c r="D40" s="518"/>
      <c r="E40" s="518"/>
      <c r="H40" s="239"/>
      <c r="I40" s="519" t="str">
        <f>IF(H40=0," ",CONCATENATE(VLOOKUP(H40,Регистрация!$B$7:$M$55,3,0)," ",VLOOKUP(H40,Регистрация!$B$7:$M$55,4,0)))</f>
        <v xml:space="preserve"> </v>
      </c>
      <c r="J40" s="519" t="e">
        <f>IF(I40=0," ",CONCATENATE(VLOOKUP(I40,Регистрация!$B$7:$M$55,3,0)," ",VLOOKUP(I40,Регистрация!$B$7:$M$55,4,0)))</f>
        <v>#N/A</v>
      </c>
      <c r="K40" s="519" t="e">
        <f>IF(J40=0," ",CONCATENATE(VLOOKUP(J40,Регистрация!$B$7:$M$55,3,0)," ",VLOOKUP(J40,Регистрация!$B$7:$M$55,4,0)))</f>
        <v>#N/A</v>
      </c>
    </row>
    <row r="41" spans="1:18" ht="12" customHeight="1">
      <c r="A41" s="270"/>
      <c r="B41" s="271" t="s">
        <v>25</v>
      </c>
      <c r="C41" s="530" t="s">
        <v>21</v>
      </c>
      <c r="D41" s="530"/>
      <c r="E41" s="530"/>
      <c r="F41" s="530"/>
      <c r="H41" s="238"/>
      <c r="I41" s="272"/>
      <c r="J41" s="273"/>
      <c r="K41" s="273"/>
      <c r="L41" s="239"/>
      <c r="M41" s="521" t="str">
        <f>IF(L41=0," ",CONCATENATE(VLOOKUP(L41,Регистрация!$B$7:$M$55,3,0)," ",VLOOKUP(L41,Регистрация!$B$7:$M$55,4,0)))</f>
        <v xml:space="preserve"> </v>
      </c>
      <c r="N41" s="521"/>
    </row>
    <row r="42" spans="1:18" ht="12" customHeight="1">
      <c r="A42" s="274"/>
      <c r="B42" s="275">
        <v>1</v>
      </c>
      <c r="C42" s="517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17"/>
      <c r="E42" s="517"/>
      <c r="F42" s="517"/>
      <c r="G42" s="234"/>
      <c r="H42" s="239"/>
      <c r="I42" s="519" t="str">
        <f>IF(H42=0," ",CONCATENATE(VLOOKUP(H42,Регистрация!$B$7:$M$55,3,0)," ",VLOOKUP(H42,Регистрация!$B$7:$M$55,4,0)))</f>
        <v xml:space="preserve"> </v>
      </c>
      <c r="J42" s="519" t="e">
        <f>IF(I42=0," ",CONCATENATE(VLOOKUP(I42,Регистрация!$B$7:$M$55,3,0)," ",VLOOKUP(I42,Регистрация!$B$7:$M$55,4,0)))</f>
        <v>#N/A</v>
      </c>
      <c r="K42" s="519" t="e">
        <f>IF(J42=0," ",CONCATENATE(VLOOKUP(J42,Регистрация!$B$7:$M$55,3,0)," ",VLOOKUP(J42,Регистрация!$B$7:$M$55,4,0)))</f>
        <v>#N/A</v>
      </c>
    </row>
    <row r="43" spans="1:18" ht="12" customHeight="1">
      <c r="A43" s="274"/>
      <c r="B43" s="275">
        <v>2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64"/>
      <c r="H43" s="264"/>
      <c r="I43" s="264"/>
      <c r="J43" s="264"/>
      <c r="K43" s="264"/>
    </row>
    <row r="44" spans="1:18" ht="12" customHeight="1">
      <c r="A44" s="276"/>
      <c r="B44" s="277">
        <v>3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2" customHeight="1">
      <c r="A45" s="276"/>
      <c r="B45" s="277">
        <v>4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23.25" customHeight="1">
      <c r="A46" s="516" t="s">
        <v>26</v>
      </c>
      <c r="B46" s="516"/>
      <c r="C46" s="516"/>
      <c r="D46" s="279"/>
      <c r="E46" s="278"/>
      <c r="F46" s="278"/>
      <c r="G46" s="278"/>
      <c r="H46" s="280"/>
      <c r="I46" s="280"/>
      <c r="J46" s="280"/>
      <c r="K46" s="280"/>
      <c r="L46" s="280"/>
      <c r="M46" s="278"/>
      <c r="N46" s="278"/>
      <c r="O46" s="516" t="str">
        <f>Регистрация!L56</f>
        <v>Чириков Д.Ю.</v>
      </c>
      <c r="P46" s="516"/>
      <c r="Q46" s="516"/>
      <c r="R46" s="281"/>
    </row>
    <row r="47" spans="1:18" s="219" customFormat="1" ht="13.5" customHeight="1">
      <c r="A47" s="279"/>
      <c r="B47" s="278"/>
      <c r="C47" s="278"/>
      <c r="D47" s="279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81"/>
    </row>
    <row r="48" spans="1:18" s="219" customFormat="1" ht="15.75" customHeight="1">
      <c r="A48" s="516" t="s">
        <v>27</v>
      </c>
      <c r="B48" s="516"/>
      <c r="C48" s="516"/>
      <c r="D48" s="279"/>
      <c r="E48" s="278"/>
      <c r="F48" s="278"/>
      <c r="G48" s="278"/>
      <c r="H48" s="280"/>
      <c r="I48" s="280"/>
      <c r="J48" s="280"/>
      <c r="K48" s="280"/>
      <c r="L48" s="280"/>
      <c r="M48" s="278"/>
      <c r="N48" s="278"/>
      <c r="O48" s="516" t="str">
        <f>Регистрация!L58</f>
        <v>Неряхина П.А.</v>
      </c>
      <c r="P48" s="516"/>
      <c r="Q48" s="516"/>
      <c r="R48" s="281"/>
    </row>
    <row r="49" spans="18:18">
      <c r="R49" s="212"/>
    </row>
    <row r="50" spans="18:18" s="212" customFormat="1"/>
    <row r="51" spans="18:18" s="212" customFormat="1"/>
    <row r="52" spans="18:18" s="212" customFormat="1"/>
    <row r="53" spans="18:18" s="212" customFormat="1"/>
    <row r="54" spans="18:18" s="212" customFormat="1"/>
    <row r="55" spans="18:18" s="212" customFormat="1"/>
    <row r="56" spans="18:18" s="212" customFormat="1"/>
    <row r="57" spans="18:18" s="212" customFormat="1"/>
    <row r="58" spans="18:18" s="212" customFormat="1"/>
    <row r="59" spans="18:18" s="212" customFormat="1"/>
    <row r="60" spans="18:18" s="212" customFormat="1"/>
    <row r="61" spans="18:18" s="212" customFormat="1"/>
    <row r="62" spans="18:18" s="212" customFormat="1"/>
    <row r="63" spans="18:18" s="212" customFormat="1"/>
    <row r="64" spans="18:18" s="212" customFormat="1"/>
    <row r="65" spans="18:18" s="212" customFormat="1"/>
    <row r="66" spans="18:18">
      <c r="R66" s="212"/>
    </row>
  </sheetData>
  <sheetProtection sheet="1" objects="1" scenarios="1"/>
  <mergeCells count="57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E17"/>
    <mergeCell ref="O17:Q17"/>
    <mergeCell ref="B18:C18"/>
    <mergeCell ref="B19:C19"/>
    <mergeCell ref="B20:C20"/>
    <mergeCell ref="B21:C21"/>
    <mergeCell ref="B22:C22"/>
    <mergeCell ref="B23:C23"/>
    <mergeCell ref="B24:C24"/>
    <mergeCell ref="B25:E25"/>
    <mergeCell ref="O25:Q25"/>
    <mergeCell ref="B26:C26"/>
    <mergeCell ref="B27:C27"/>
    <mergeCell ref="B28:C28"/>
    <mergeCell ref="B29:C29"/>
    <mergeCell ref="B30:C30"/>
    <mergeCell ref="B31:C31"/>
    <mergeCell ref="B32:C32"/>
    <mergeCell ref="B33:E33"/>
    <mergeCell ref="O33:Q33"/>
    <mergeCell ref="B34:C34"/>
    <mergeCell ref="B35:C35"/>
    <mergeCell ref="B36:C36"/>
    <mergeCell ref="B37:E37"/>
    <mergeCell ref="O37:Q37"/>
    <mergeCell ref="B38:C38"/>
    <mergeCell ref="H38:L38"/>
    <mergeCell ref="A40:E40"/>
    <mergeCell ref="I40:K40"/>
    <mergeCell ref="C41:F41"/>
    <mergeCell ref="M41:N41"/>
    <mergeCell ref="C42:F42"/>
    <mergeCell ref="I42:K42"/>
    <mergeCell ref="C43:F43"/>
    <mergeCell ref="C44:F44"/>
    <mergeCell ref="C45:F45"/>
    <mergeCell ref="A46:C46"/>
    <mergeCell ref="O46:Q46"/>
    <mergeCell ref="A48:C48"/>
    <mergeCell ref="O48:Q48"/>
  </mergeCells>
  <pageMargins left="0.32013888888888897" right="0.15972222222222199" top="0.179861111111111" bottom="0.24027777777777801" header="0.51180555555555496" footer="0.51180555555555496"/>
  <pageSetup paperSize="9" firstPageNumber="0" orientation="landscape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66"/>
  <sheetViews>
    <sheetView topLeftCell="A22" zoomScaleNormal="100" workbookViewId="0">
      <selection activeCell="M26" sqref="M26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 t="s">
        <v>24</v>
      </c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IF(N11=0," ",CONCATENATE(VLOOKUP(N11,Регистрация!$B$7:$M$55,3,0)," ",VLOOKUP(N11,Регистрация!$B$7:$M$55,4,0)))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45" t="str">
        <f>IF(D13=0," ",CONCATENATE(VLOOKUP(D13,Регистрация!$B$7:$M$55,3,0)," ",VLOOKUP(D13,Регистрация!$B$7:$M$55,4,0)))</f>
        <v xml:space="preserve"> </v>
      </c>
      <c r="F13" s="238"/>
      <c r="G13" s="252"/>
      <c r="H13" s="230"/>
      <c r="I13" s="230"/>
      <c r="J13" s="230"/>
      <c r="K13" s="235"/>
      <c r="M13" s="253"/>
      <c r="N13" s="238"/>
      <c r="O13" s="241"/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45" t="str">
        <f>IF(L15=0," ",CONCATENATE(VLOOKUP(L15,Регистрация!$B$7:$M$55,3,0)," ",VLOOKUP(L15,Регистрация!$B$7:$M$55,4,0)))</f>
        <v xml:space="preserve"> </v>
      </c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8"/>
      <c r="B16" s="522"/>
      <c r="C16" s="522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37"/>
      <c r="R16" s="238"/>
    </row>
    <row r="17" spans="1:18" ht="11.25" customHeight="1">
      <c r="A17" s="239">
        <v>5</v>
      </c>
      <c r="B17" s="517" t="str">
        <f>IF(Регистрация!$D$6&lt;A17," ",CONCATENATE(VLOOKUP(A17,Регистрация!$B$7:$M$55,3,0)," ",VLOOKUP(A17,Регистрация!$B$7:$M$55,4,0)," ","(",VLOOKUP(A17,Регистрация!$B$7:$M$55,11,0),")"))</f>
        <v>Соловьев  Федор  (Кожевников М.Н.)</v>
      </c>
      <c r="C17" s="517"/>
      <c r="D17" s="517" t="e">
        <f>IF(Регистрация!$D$6&lt;C17," ",CONCATENATE(VLOOKUP(C17,Регистрация!$B$7:$M$55,3,0)," ",VLOOKUP(C17,Регистрация!$B$7:$M$55,4,0)," ","(",VLOOKUP(C17,Регистрация!$B$7:$M$55,11,0),")"))</f>
        <v>#N/A</v>
      </c>
      <c r="E17" s="517"/>
      <c r="F17" s="238"/>
      <c r="G17" s="252"/>
      <c r="H17" s="238"/>
      <c r="I17" s="252"/>
      <c r="J17" s="230"/>
      <c r="K17" s="253"/>
      <c r="L17" s="238"/>
      <c r="M17" s="253"/>
      <c r="N17" s="238"/>
      <c r="O17" s="523" t="str">
        <f>IF(Регистрация!$D$6&lt;R17," ",CONCATENATE(VLOOKUP(R17,Регистрация!$B$7:$M$55,3,0)," ",VLOOKUP(R17,Регистрация!$B$7:$M$55,4,0)," ","(",VLOOKUP(R17,Регистрация!$B$7:$M$55,11,0),")"))</f>
        <v xml:space="preserve"> </v>
      </c>
      <c r="P17" s="523"/>
      <c r="Q17" s="523" t="e">
        <f>IF(Регистрация!$D$6&lt;P17," ",CONCATENATE(VLOOKUP(P17,Регистрация!$B$7:$M$55,3,0)," ",VLOOKUP(P17,Регистрация!$B$7:$M$55,4,0)," ","(",VLOOKUP(P17,Регистрация!$B$7:$M$55,11,0),")"))</f>
        <v>#N/A</v>
      </c>
      <c r="R17" s="239">
        <v>6</v>
      </c>
    </row>
    <row r="18" spans="1:18" ht="11.25" customHeight="1">
      <c r="A18" s="238"/>
      <c r="B18" s="522"/>
      <c r="C18" s="522"/>
      <c r="D18" s="238"/>
      <c r="E18" s="242"/>
      <c r="F18" s="238"/>
      <c r="G18" s="258"/>
      <c r="H18" s="238"/>
      <c r="I18" s="252"/>
      <c r="J18" s="230"/>
      <c r="K18" s="253"/>
      <c r="L18" s="238"/>
      <c r="M18" s="259"/>
      <c r="N18" s="238"/>
      <c r="O18" s="243"/>
      <c r="P18" s="238"/>
      <c r="Q18" s="237"/>
      <c r="R18" s="238"/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IF(N19=0," ",CONCATENATE(VLOOKUP(N19,Регистрация!$B$7:$M$55,3,0)," ",VLOOKUP(N19,Регистрация!$B$7:$M$55,4,0)))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47">
        <v>13</v>
      </c>
      <c r="B20" s="517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7"/>
      <c r="D20" s="233"/>
      <c r="E20" s="248"/>
      <c r="F20" s="233"/>
      <c r="G20" s="260"/>
      <c r="H20" s="233"/>
      <c r="I20" s="252"/>
      <c r="J20" s="261"/>
      <c r="K20" s="253"/>
      <c r="L20" s="238"/>
      <c r="M20" s="262"/>
      <c r="N20" s="238"/>
      <c r="O20" s="282"/>
      <c r="P20" s="238"/>
      <c r="Q20" s="241" t="str">
        <f>IF(Регистрация!$D$6&lt;R20," ",CONCATENATE(VLOOKUP(R20,Регистрация!$B$7:$M$55,3,0)," ",VLOOKUP(R20,Регистрация!$B$7:$M$55,4,0)," ","(",VLOOKUP(R20,Регистрация!$B$7:$M$55,11,0),")"))</f>
        <v xml:space="preserve"> </v>
      </c>
      <c r="R20" s="239">
        <v>14</v>
      </c>
    </row>
    <row r="21" spans="1:18" ht="11.25" customHeight="1">
      <c r="A21" s="233"/>
      <c r="B21" s="522"/>
      <c r="C21" s="522"/>
      <c r="D21" s="247"/>
      <c r="E21" s="245" t="str">
        <f>IF(D21=0," ",CONCATENATE(VLOOKUP(D21,Регистрация!$B$7:$M$55,3,0)," ",VLOOKUP(D21,Регистрация!$B$7:$M$55,4,0)))</f>
        <v xml:space="preserve"> </v>
      </c>
      <c r="F21" s="233"/>
      <c r="G21" s="260"/>
      <c r="H21" s="233"/>
      <c r="I21" s="252"/>
      <c r="K21" s="253"/>
      <c r="L21" s="238"/>
      <c r="M21" s="262"/>
      <c r="N21" s="238"/>
      <c r="O21" s="245" t="str">
        <f>IF(P21=0," ",CONCATENATE(VLOOKUP(P21,Регистрация!$B$7:$M$55,3,0)," ",VLOOKUP(P21,Регистрация!$B$7:$M$55,4,0)))</f>
        <v xml:space="preserve"> </v>
      </c>
      <c r="P21" s="239"/>
      <c r="Q21" s="237"/>
      <c r="R21" s="238"/>
    </row>
    <row r="22" spans="1:18" ht="11.25" customHeight="1">
      <c r="A22" s="247">
        <v>21</v>
      </c>
      <c r="B22" s="517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7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41" t="str">
        <f>IF(Регистрация!$D$6&lt;R22," ",CONCATENATE(VLOOKUP(R22,Регистрация!$B$7:$M$55,3,0)," ",VLOOKUP(R22,Регистрация!$B$7:$M$55,4,0)," ","(",VLOOKUP(R22,Регистрация!$B$7:$M$55,11,0),")"))</f>
        <v xml:space="preserve"> </v>
      </c>
      <c r="R22" s="239">
        <v>22</v>
      </c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IF(L23=0," ",CONCATENATE(VLOOKUP(L23,Регистрация!$B$7:$M$55,3,0)," ",VLOOKUP(L23,Регистрация!$B$7:$M$55,4,0)))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33"/>
      <c r="B24" s="522"/>
      <c r="C24" s="522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37"/>
      <c r="R24" s="238"/>
    </row>
    <row r="25" spans="1:18" ht="11.25" customHeight="1">
      <c r="A25" s="239">
        <v>3</v>
      </c>
      <c r="B25" s="517" t="str">
        <f>IF(Регистрация!$D$6&lt;A25," ",CONCATENATE(VLOOKUP(A25,Регистрация!$B$7:$M$55,3,0)," ",VLOOKUP(A25,Регистрация!$B$7:$M$55,4,0)," ","(",VLOOKUP(A25,Регистрация!$B$7:$M$55,11,0),")"))</f>
        <v>Подольский Михаил (Страхов В.Д.)</v>
      </c>
      <c r="C25" s="517"/>
      <c r="D25" s="517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7"/>
      <c r="F25" s="233"/>
      <c r="G25" s="260"/>
      <c r="H25" s="233"/>
      <c r="I25" s="252"/>
      <c r="J25" s="264"/>
      <c r="K25" s="253"/>
      <c r="L25" s="238"/>
      <c r="M25" s="262"/>
      <c r="N25" s="238"/>
      <c r="O25" s="523" t="str">
        <f>IF(Регистрация!$D$6&lt;R25," ",CONCATENATE(VLOOKUP(R25,Регистрация!$B$7:$M$55,3,0)," ",VLOOKUP(R25,Регистрация!$B$7:$M$55,4,0)," ","(",VLOOKUP(R25,Регистрация!$B$7:$M$55,11,0),")"))</f>
        <v>Найфонов Тимур (Попкова А.В., Высоколов Е.А.)</v>
      </c>
      <c r="P25" s="523"/>
      <c r="Q25" s="523" t="e">
        <f>IF(Регистрация!$D$6&lt;P25," ",CONCATENATE(VLOOKUP(P25,Регистрация!$B$7:$M$55,3,0)," ",VLOOKUP(P25,Регистрация!$B$7:$M$55,4,0)," ","(",VLOOKUP(P25,Регистрация!$B$7:$M$55,11,0),")"))</f>
        <v>#N/A</v>
      </c>
      <c r="R25" s="239">
        <v>4</v>
      </c>
    </row>
    <row r="26" spans="1:18" ht="11.25" customHeight="1">
      <c r="A26" s="233"/>
      <c r="B26" s="522"/>
      <c r="C26" s="522"/>
      <c r="D26" s="233"/>
      <c r="E26" s="242"/>
      <c r="F26" s="233"/>
      <c r="G26" s="260"/>
      <c r="H26" s="233"/>
      <c r="I26" s="252"/>
      <c r="J26" s="264"/>
      <c r="K26" s="253"/>
      <c r="L26" s="238"/>
      <c r="M26" s="262"/>
      <c r="N26" s="238"/>
      <c r="O26" s="243"/>
      <c r="P26" s="238"/>
      <c r="Q26" s="237"/>
      <c r="R26" s="238"/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IF(N27=0," ",CONCATENATE(VLOOKUP(N27,Регистрация!$B$7:$M$55,3,0)," ",VLOOKUP(N27,Регистрация!$B$7:$M$55,4,0)))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47">
        <v>11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82"/>
      <c r="P28" s="238"/>
      <c r="Q28" s="241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239">
        <v>12</v>
      </c>
    </row>
    <row r="29" spans="1:18" ht="11.25" customHeight="1">
      <c r="A29" s="233"/>
      <c r="B29" s="522"/>
      <c r="C29" s="522"/>
      <c r="D29" s="247"/>
      <c r="E29" s="245" t="str">
        <f>IF(D29=0," ",CONCATENATE(VLOOKUP(D29,Регистрация!$B$7:$M$55,3,0)," ",VLOOKUP(D29,Регистрация!$B$7:$M$55,4,0)))</f>
        <v xml:space="preserve"> </v>
      </c>
      <c r="F29" s="233"/>
      <c r="G29" s="252"/>
      <c r="H29" s="233"/>
      <c r="I29" s="252"/>
      <c r="J29" s="264"/>
      <c r="K29" s="253"/>
      <c r="L29" s="238"/>
      <c r="M29" s="253"/>
      <c r="N29" s="238"/>
      <c r="O29" s="245" t="str">
        <f>IF(P29=0," ",CONCATENATE(VLOOKUP(P29,Регистрация!$B$7:$M$55,3,0)," ",VLOOKUP(P29,Регистрация!$B$7:$M$55,4,0)))</f>
        <v xml:space="preserve"> </v>
      </c>
      <c r="P29" s="239"/>
      <c r="Q29" s="237"/>
      <c r="R29" s="238"/>
    </row>
    <row r="30" spans="1:18" ht="11.25" customHeight="1">
      <c r="A30" s="239">
        <v>19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41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239">
        <v>20</v>
      </c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45" t="str">
        <f>IF(L31=0," ",CONCATENATE(VLOOKUP(L31,Регистрация!$B$7:$M$55,3,0)," ",VLOOKUP(L31,Регистрация!$B$7:$M$55,4,0)))</f>
        <v xml:space="preserve"> </v>
      </c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8"/>
      <c r="B32" s="522"/>
      <c r="C32" s="522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9">
        <v>7</v>
      </c>
      <c r="B33" s="517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517"/>
      <c r="D33" s="517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7"/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8</v>
      </c>
    </row>
    <row r="34" spans="1:18" ht="11.25" customHeight="1">
      <c r="A34" s="238"/>
      <c r="B34" s="522"/>
      <c r="C34" s="522"/>
      <c r="D34" s="233"/>
      <c r="E34" s="242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IF(N35=0," ",CONCATENATE(VLOOKUP(N35,Регистрация!$B$7:$M$55,3,0)," ",VLOOKUP(N35,Регистрация!$B$7:$M$55,4,0)))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47">
        <v>15</v>
      </c>
      <c r="B36" s="517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7"/>
      <c r="D36" s="233"/>
      <c r="E36" s="248"/>
      <c r="F36" s="225"/>
      <c r="G36" s="225"/>
      <c r="H36" s="225"/>
      <c r="I36" s="225"/>
      <c r="J36" s="264"/>
      <c r="K36" s="264"/>
      <c r="O36" s="243"/>
      <c r="P36" s="238"/>
      <c r="Q36" s="237"/>
      <c r="R36" s="238"/>
    </row>
    <row r="37" spans="1:18" ht="11.25" customHeight="1">
      <c r="A37" s="233"/>
      <c r="B37" s="522"/>
      <c r="C37" s="522"/>
      <c r="D37" s="247"/>
      <c r="E37" s="245" t="str">
        <f>IF(D37=0," ",CONCATENATE(VLOOKUP(D37,Регистрация!$B$7:$M$55,3,0)," ",VLOOKUP(D37,Регистрация!$B$7:$M$55,4,0)))</f>
        <v xml:space="preserve"> </v>
      </c>
      <c r="F37" s="225"/>
      <c r="G37" s="225"/>
      <c r="H37" s="266"/>
      <c r="I37" s="267"/>
      <c r="J37" s="230"/>
      <c r="K37" s="264"/>
      <c r="O37" s="523" t="str">
        <f>IF(Регистрация!$D$6&lt;R37," ",CONCATENATE(VLOOKUP(R37,Регистрация!$B$7:$M$55,3,0)," ",VLOOKUP(R37,Регистрация!$B$7:$M$55,4,0)," ","(",VLOOKUP(R37,Регистрация!$B$7:$M$55,11,0),")"))</f>
        <v xml:space="preserve"> </v>
      </c>
      <c r="P37" s="523"/>
      <c r="Q37" s="523" t="e">
        <f>IF(Регистрация!$D$6&lt;P37," ",CONCATENATE(VLOOKUP(P37,Регистрация!$B$7:$M$55,3,0)," ",VLOOKUP(P37,Регистрация!$B$7:$M$55,4,0)," ","(",VLOOKUP(P37,Регистрация!$B$7:$M$55,11,0),")"))</f>
        <v>#N/A</v>
      </c>
      <c r="R37" s="239">
        <v>16</v>
      </c>
    </row>
    <row r="38" spans="1:18" ht="11.25" customHeight="1">
      <c r="A38" s="247">
        <v>23</v>
      </c>
      <c r="B38" s="517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7"/>
      <c r="D38" s="227"/>
      <c r="E38" s="263"/>
      <c r="F38" s="268"/>
      <c r="G38" s="268"/>
      <c r="H38" s="524"/>
      <c r="I38" s="524"/>
      <c r="J38" s="524"/>
      <c r="K38" s="524"/>
      <c r="L38" s="524"/>
      <c r="Q38" s="237"/>
      <c r="R38" s="238"/>
    </row>
    <row r="39" spans="1:18" ht="12" customHeight="1">
      <c r="A39" s="233"/>
      <c r="B39" s="522"/>
      <c r="C39" s="522"/>
      <c r="D39" s="227"/>
      <c r="E39" s="263"/>
      <c r="F39" s="268"/>
      <c r="G39" s="268"/>
      <c r="H39" s="524" t="s">
        <v>23</v>
      </c>
      <c r="I39" s="524"/>
      <c r="J39" s="524"/>
      <c r="K39" s="524"/>
      <c r="L39" s="524"/>
      <c r="Q39" s="237"/>
      <c r="R39" s="238"/>
    </row>
    <row r="40" spans="1:18" ht="11.25" customHeight="1">
      <c r="A40" s="224"/>
      <c r="B40" s="264"/>
      <c r="C40" s="264"/>
      <c r="D40" s="269"/>
      <c r="E40" s="264"/>
      <c r="H40" s="266"/>
      <c r="J40" s="230"/>
      <c r="K40" s="264"/>
    </row>
    <row r="41" spans="1:18" ht="11.25" customHeight="1">
      <c r="A41" s="518" t="s">
        <v>19</v>
      </c>
      <c r="B41" s="518"/>
      <c r="C41" s="518"/>
      <c r="D41" s="518"/>
      <c r="E41" s="518"/>
      <c r="H41" s="239"/>
      <c r="I41" s="519" t="str">
        <f>IF(H41=0," ",CONCATENATE(VLOOKUP(H41,Регистрация!$B$7:$M$55,3,0)," ",VLOOKUP(H41,Регистрация!$B$7:$M$55,4,0)))</f>
        <v xml:space="preserve"> </v>
      </c>
      <c r="J41" s="519" t="e">
        <f>IF(I41=0," ",CONCATENATE(VLOOKUP(I41,Регистрация!$B$7:$M$55,3,0)," ",VLOOKUP(I41,Регистрация!$B$7:$M$55,4,0)))</f>
        <v>#N/A</v>
      </c>
      <c r="K41" s="519" t="e">
        <f>IF(J41=0," ",CONCATENATE(VLOOKUP(J41,Регистрация!$B$7:$M$55,3,0)," ",VLOOKUP(J41,Регистрация!$B$7:$M$55,4,0)))</f>
        <v>#N/A</v>
      </c>
    </row>
    <row r="42" spans="1:18" ht="11.25" customHeight="1">
      <c r="A42" s="270"/>
      <c r="B42" s="271" t="s">
        <v>25</v>
      </c>
      <c r="C42" s="530" t="s">
        <v>21</v>
      </c>
      <c r="D42" s="530"/>
      <c r="E42" s="530"/>
      <c r="F42" s="530"/>
      <c r="H42" s="238"/>
      <c r="I42" s="272"/>
      <c r="J42" s="273"/>
      <c r="K42" s="273"/>
      <c r="L42" s="239"/>
      <c r="M42" s="521" t="str">
        <f>IF(L42=0," ",CONCATENATE(VLOOKUP(L42,Регистрация!$B$7:$M$55,3,0)," ",VLOOKUP(L42,Регистрация!$B$7:$M$55,4,0)))</f>
        <v xml:space="preserve"> </v>
      </c>
      <c r="N42" s="521"/>
    </row>
    <row r="43" spans="1:18" ht="11.25" customHeight="1">
      <c r="A43" s="274"/>
      <c r="B43" s="275">
        <v>1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34"/>
      <c r="H43" s="239"/>
      <c r="I43" s="519" t="str">
        <f>IF(H43=0," ",CONCATENATE(VLOOKUP(H43,Регистрация!$B$7:$M$55,3,0)," ",VLOOKUP(H43,Регистрация!$B$7:$M$55,4,0)))</f>
        <v xml:space="preserve"> </v>
      </c>
      <c r="J43" s="519" t="e">
        <f>IF(I43=0," ",CONCATENATE(VLOOKUP(I43,Регистрация!$B$7:$M$55,3,0)," ",VLOOKUP(I43,Регистрация!$B$7:$M$55,4,0)))</f>
        <v>#N/A</v>
      </c>
      <c r="K43" s="519" t="e">
        <f>IF(J43=0," ",CONCATENATE(VLOOKUP(J43,Регистрация!$B$7:$M$55,3,0)," ",VLOOKUP(J43,Регистрация!$B$7:$M$55,4,0)))</f>
        <v>#N/A</v>
      </c>
    </row>
    <row r="44" spans="1:18" ht="11.25" customHeight="1">
      <c r="A44" s="274"/>
      <c r="B44" s="275">
        <v>2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1.25" customHeight="1">
      <c r="A45" s="276"/>
      <c r="B45" s="277">
        <v>3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11.25" customHeight="1">
      <c r="A46" s="276"/>
      <c r="B46" s="277">
        <v>4</v>
      </c>
      <c r="C46" s="517" t="str">
        <f>IF(A46=0," ",CONCATENATE(VLOOKUP(A46,Регистрация!$B$7:$M$55,3,0)," ",VLOOKUP(A46,Регистрация!$B$7:$M$55,4,0)," ",VLOOKUP(A46,Регистрация!$B$7:$M$55,5,0)," ","(",VLOOKUP(A46,Регистрация!$B$7:$M$55,11,0),")"))</f>
        <v xml:space="preserve"> </v>
      </c>
      <c r="D46" s="517"/>
      <c r="E46" s="517"/>
      <c r="F46" s="517"/>
      <c r="G46" s="264"/>
      <c r="H46" s="264"/>
      <c r="I46" s="264"/>
      <c r="J46" s="264"/>
      <c r="K46" s="264"/>
      <c r="L46" s="212"/>
      <c r="M46" s="212"/>
      <c r="N46" s="212"/>
      <c r="O46" s="212"/>
      <c r="P46" s="212"/>
      <c r="Q46" s="212"/>
      <c r="R46" s="213"/>
    </row>
    <row r="47" spans="1:18" s="219" customFormat="1" ht="27.75" customHeight="1">
      <c r="A47" s="516" t="s">
        <v>26</v>
      </c>
      <c r="B47" s="516"/>
      <c r="C47" s="516"/>
      <c r="D47" s="279"/>
      <c r="E47" s="278"/>
      <c r="F47" s="278"/>
      <c r="G47" s="278"/>
      <c r="H47" s="280"/>
      <c r="I47" s="280"/>
      <c r="J47" s="280"/>
      <c r="K47" s="280"/>
      <c r="L47" s="280"/>
      <c r="M47" s="278"/>
      <c r="N47" s="278"/>
      <c r="O47" s="516" t="str">
        <f>Регистрация!L56</f>
        <v>Чириков Д.Ю.</v>
      </c>
      <c r="P47" s="516"/>
      <c r="Q47" s="516"/>
      <c r="R47" s="281"/>
    </row>
    <row r="48" spans="1:18" s="219" customFormat="1" ht="15.75" customHeight="1">
      <c r="A48" s="279"/>
      <c r="B48" s="278"/>
      <c r="C48" s="278"/>
      <c r="D48" s="279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81"/>
    </row>
    <row r="49" spans="1:18" ht="12.95" customHeight="1">
      <c r="A49" s="516" t="s">
        <v>27</v>
      </c>
      <c r="B49" s="516"/>
      <c r="C49" s="516"/>
      <c r="D49" s="279"/>
      <c r="E49" s="278"/>
      <c r="F49" s="278"/>
      <c r="G49" s="278"/>
      <c r="H49" s="280"/>
      <c r="I49" s="280"/>
      <c r="J49" s="280"/>
      <c r="K49" s="280"/>
      <c r="L49" s="280"/>
      <c r="M49" s="278"/>
      <c r="N49" s="278"/>
      <c r="O49" s="516" t="str">
        <f>Регистрация!L58</f>
        <v>Неряхина П.А.</v>
      </c>
      <c r="P49" s="516"/>
      <c r="Q49" s="516"/>
      <c r="R49" s="281"/>
    </row>
    <row r="50" spans="1:18" s="212" customFormat="1"/>
    <row r="51" spans="1:18" s="212" customFormat="1"/>
    <row r="52" spans="1:18" s="212" customFormat="1"/>
    <row r="53" spans="1:18" s="212" customFormat="1"/>
    <row r="54" spans="1:18" s="212" customFormat="1"/>
    <row r="55" spans="1:18" s="212" customFormat="1"/>
    <row r="56" spans="1:18" s="212" customFormat="1"/>
    <row r="57" spans="1:18" s="212" customFormat="1"/>
    <row r="58" spans="1:18" s="212" customFormat="1"/>
    <row r="59" spans="1:18" s="212" customFormat="1"/>
    <row r="60" spans="1:18" s="212" customFormat="1"/>
    <row r="61" spans="1:18" s="212" customFormat="1"/>
    <row r="62" spans="1:18" s="212" customFormat="1"/>
    <row r="63" spans="1:18" s="212" customFormat="1"/>
    <row r="64" spans="1:18" s="212" customFormat="1"/>
    <row r="65" spans="18:18" s="212" customFormat="1"/>
    <row r="66" spans="18:18">
      <c r="R66" s="212"/>
    </row>
  </sheetData>
  <sheetProtection sheet="1" objects="1" scenarios="1"/>
  <mergeCells count="59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E17"/>
    <mergeCell ref="O17:Q17"/>
    <mergeCell ref="B18:C18"/>
    <mergeCell ref="B19:C19"/>
    <mergeCell ref="B20:C20"/>
    <mergeCell ref="B21:C21"/>
    <mergeCell ref="B22:C22"/>
    <mergeCell ref="B23:C23"/>
    <mergeCell ref="B24:C24"/>
    <mergeCell ref="B25:E25"/>
    <mergeCell ref="O25:Q25"/>
    <mergeCell ref="B26:C26"/>
    <mergeCell ref="B27:C27"/>
    <mergeCell ref="B28:C28"/>
    <mergeCell ref="B29:C29"/>
    <mergeCell ref="B30:C30"/>
    <mergeCell ref="B31:C31"/>
    <mergeCell ref="B32:C32"/>
    <mergeCell ref="B33:E33"/>
    <mergeCell ref="O33:Q33"/>
    <mergeCell ref="B34:C34"/>
    <mergeCell ref="B35:C35"/>
    <mergeCell ref="B36:C36"/>
    <mergeCell ref="B37:C37"/>
    <mergeCell ref="O37:Q37"/>
    <mergeCell ref="B38:C38"/>
    <mergeCell ref="H38:L38"/>
    <mergeCell ref="B39:C39"/>
    <mergeCell ref="H39:L39"/>
    <mergeCell ref="A41:E41"/>
    <mergeCell ref="I41:K41"/>
    <mergeCell ref="C42:F42"/>
    <mergeCell ref="M42:N42"/>
    <mergeCell ref="C43:F43"/>
    <mergeCell ref="I43:K43"/>
    <mergeCell ref="C44:F44"/>
    <mergeCell ref="C45:F45"/>
    <mergeCell ref="C46:F46"/>
    <mergeCell ref="A47:C47"/>
    <mergeCell ref="O47:Q47"/>
    <mergeCell ref="A49:C49"/>
    <mergeCell ref="O49:Q49"/>
  </mergeCells>
  <pageMargins left="0.29027777777777802" right="0.15972222222222199" top="0.15" bottom="0.22013888888888899" header="0.51180555555555496" footer="0.51180555555555496"/>
  <pageSetup paperSize="9" firstPageNumber="0" orientation="landscape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2DCDB"/>
  </sheetPr>
  <dimension ref="A1:AMJ66"/>
  <sheetViews>
    <sheetView zoomScaleNormal="100" workbookViewId="0">
      <selection activeCell="M26" sqref="M26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>
        <v>13</v>
      </c>
      <c r="I9" s="519" t="e">
        <f>IF(H9=0," ",CONCATENATE(VLOOKUP(H9,Регистрация!$B$7:$M$55,3,0)," ",VLOOKUP(H9,Регистрация!$B$7:$M$55,4,0)))</f>
        <v>#N/A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 t="s">
        <v>24</v>
      </c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>
        <v>1</v>
      </c>
      <c r="G11" s="245" t="str">
        <f>IF(F11=0," ",CONCATENATE(VLOOKUP(F11,Регистрация!$B$7:$M$55,3,0)," ",VLOOKUP(F11,Регистрация!$B$7:$M$55,4,0)))</f>
        <v>Жданов  Максим</v>
      </c>
      <c r="H11" s="230"/>
      <c r="I11" s="230"/>
      <c r="J11" s="230"/>
      <c r="K11" s="235"/>
      <c r="M11" s="245" t="s">
        <v>28</v>
      </c>
      <c r="N11" s="246">
        <v>2</v>
      </c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>
        <v>17</v>
      </c>
      <c r="E13" s="245" t="e">
        <f>IF(D13=0," ",CONCATENATE(VLOOKUP(D13,Регистрация!$B$7:$M$55,3,0)," ",VLOOKUP(D13,Регистрация!$B$7:$M$55,4,0)))</f>
        <v>#N/A</v>
      </c>
      <c r="F13" s="238"/>
      <c r="G13" s="252"/>
      <c r="H13" s="230"/>
      <c r="I13" s="230"/>
      <c r="J13" s="230"/>
      <c r="K13" s="235"/>
      <c r="M13" s="253"/>
      <c r="N13" s="238"/>
      <c r="O13" s="245" t="s">
        <v>29</v>
      </c>
      <c r="P13" s="239">
        <v>18</v>
      </c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>
        <v>13</v>
      </c>
      <c r="I15" s="245" t="e">
        <f>IF(H15=0," ",CONCATENATE(VLOOKUP(H15,Регистрация!$B$7:$M$55,3,0)," ",VLOOKUP(H15,Регистрация!$B$7:$M$55,4,0)))</f>
        <v>#N/A</v>
      </c>
      <c r="J15" s="229"/>
      <c r="K15" s="283" t="s">
        <v>30</v>
      </c>
      <c r="L15" s="246">
        <v>22</v>
      </c>
      <c r="M15" s="253"/>
      <c r="N15" s="238"/>
      <c r="O15" s="237"/>
      <c r="P15" s="238"/>
      <c r="Q15" s="237"/>
      <c r="R15" s="238"/>
    </row>
    <row r="16" spans="1:18" ht="11.25" customHeight="1">
      <c r="A16" s="238"/>
      <c r="B16" s="522"/>
      <c r="C16" s="522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37"/>
      <c r="R16" s="238"/>
    </row>
    <row r="17" spans="1:18" ht="11.25" customHeight="1">
      <c r="A17" s="239">
        <v>5</v>
      </c>
      <c r="B17" s="517" t="str">
        <f>IF(Регистрация!$D$6&lt;A17," ",CONCATENATE(VLOOKUP(A17,Регистрация!$B$7:$M$55,3,0)," ",VLOOKUP(A17,Регистрация!$B$7:$M$55,4,0)," ","(",VLOOKUP(A17,Регистрация!$B$7:$M$55,11,0),")"))</f>
        <v>Соловьев  Федор  (Кожевников М.Н.)</v>
      </c>
      <c r="C17" s="517"/>
      <c r="D17" s="517" t="e">
        <f>IF(Регистрация!$D$6&lt;C17," ",CONCATENATE(VLOOKUP(C17,Регистрация!$B$7:$M$55,3,0)," ",VLOOKUP(C17,Регистрация!$B$7:$M$55,4,0)," ","(",VLOOKUP(C17,Регистрация!$B$7:$M$55,11,0),")"))</f>
        <v>#N/A</v>
      </c>
      <c r="E17" s="517"/>
      <c r="F17" s="238"/>
      <c r="G17" s="252"/>
      <c r="H17" s="238"/>
      <c r="I17" s="252"/>
      <c r="J17" s="230"/>
      <c r="K17" s="253"/>
      <c r="L17" s="238"/>
      <c r="M17" s="253"/>
      <c r="N17" s="238"/>
      <c r="O17" s="523" t="str">
        <f>IF(Регистрация!$D$6&lt;R17," ",CONCATENATE(VLOOKUP(R17,Регистрация!$B$7:$M$55,3,0)," ",VLOOKUP(R17,Регистрация!$B$7:$M$55,4,0)," ","(",VLOOKUP(R17,Регистрация!$B$7:$M$55,11,0),")"))</f>
        <v xml:space="preserve"> </v>
      </c>
      <c r="P17" s="523"/>
      <c r="Q17" s="523" t="e">
        <f>IF(Регистрация!$D$6&lt;P17," ",CONCATENATE(VLOOKUP(P17,Регистрация!$B$7:$M$55,3,0)," ",VLOOKUP(P17,Регистрация!$B$7:$M$55,4,0)," ","(",VLOOKUP(P17,Регистрация!$B$7:$M$55,11,0),")"))</f>
        <v>#N/A</v>
      </c>
      <c r="R17" s="239">
        <v>6</v>
      </c>
    </row>
    <row r="18" spans="1:18" ht="11.25" customHeight="1">
      <c r="A18" s="238"/>
      <c r="B18" s="522"/>
      <c r="C18" s="522"/>
      <c r="D18" s="238"/>
      <c r="E18" s="242"/>
      <c r="F18" s="238"/>
      <c r="G18" s="258"/>
      <c r="H18" s="238"/>
      <c r="I18" s="252"/>
      <c r="J18" s="230"/>
      <c r="K18" s="253"/>
      <c r="L18" s="238"/>
      <c r="M18" s="259"/>
      <c r="N18" s="238"/>
      <c r="O18" s="243"/>
      <c r="P18" s="238"/>
      <c r="Q18" s="237"/>
      <c r="R18" s="238"/>
    </row>
    <row r="19" spans="1:18" ht="11.25" customHeight="1">
      <c r="A19" s="238"/>
      <c r="B19" s="522"/>
      <c r="C19" s="522"/>
      <c r="D19" s="238"/>
      <c r="E19" s="242"/>
      <c r="F19" s="244">
        <v>13</v>
      </c>
      <c r="G19" s="245" t="e">
        <f>IF(F19=0," ",CONCATENATE(VLOOKUP(F19,Регистрация!$B$7:$M$55,3,0)," ",VLOOKUP(F19,Регистрация!$B$7:$M$55,4,0)))</f>
        <v>#N/A</v>
      </c>
      <c r="H19" s="238"/>
      <c r="I19" s="252"/>
      <c r="J19" s="230"/>
      <c r="K19" s="253"/>
      <c r="L19" s="238"/>
      <c r="M19" s="245" t="s">
        <v>30</v>
      </c>
      <c r="N19" s="246">
        <v>22</v>
      </c>
      <c r="O19" s="243"/>
      <c r="P19" s="238"/>
      <c r="Q19" s="237"/>
      <c r="R19" s="238"/>
    </row>
    <row r="20" spans="1:18" ht="11.25" customHeight="1">
      <c r="A20" s="247">
        <v>13</v>
      </c>
      <c r="B20" s="517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7"/>
      <c r="D20" s="233"/>
      <c r="E20" s="248"/>
      <c r="F20" s="233"/>
      <c r="G20" s="260"/>
      <c r="H20" s="233"/>
      <c r="I20" s="252"/>
      <c r="J20" s="261"/>
      <c r="K20" s="253"/>
      <c r="L20" s="238"/>
      <c r="M20" s="262"/>
      <c r="N20" s="238"/>
      <c r="O20" s="282"/>
      <c r="P20" s="238"/>
      <c r="Q20" s="241" t="str">
        <f>IF(Регистрация!$D$6&lt;R20," ",CONCATENATE(VLOOKUP(R20,Регистрация!$B$7:$M$55,3,0)," ",VLOOKUP(R20,Регистрация!$B$7:$M$55,4,0)," ","(",VLOOKUP(R20,Регистрация!$B$7:$M$55,11,0),")"))</f>
        <v xml:space="preserve"> </v>
      </c>
      <c r="R20" s="239">
        <v>14</v>
      </c>
    </row>
    <row r="21" spans="1:18" ht="11.25" customHeight="1">
      <c r="A21" s="233"/>
      <c r="B21" s="522"/>
      <c r="C21" s="522"/>
      <c r="D21" s="247">
        <v>13</v>
      </c>
      <c r="E21" s="245" t="e">
        <f>IF(D21=0," ",CONCATENATE(VLOOKUP(D21,Регистрация!$B$7:$M$55,3,0)," ",VLOOKUP(D21,Регистрация!$B$7:$M$55,4,0)))</f>
        <v>#N/A</v>
      </c>
      <c r="F21" s="233"/>
      <c r="G21" s="260"/>
      <c r="H21" s="233"/>
      <c r="I21" s="252"/>
      <c r="K21" s="253"/>
      <c r="L21" s="238"/>
      <c r="M21" s="262"/>
      <c r="N21" s="238"/>
      <c r="O21" s="245" t="str">
        <f>IF(N21=0," ",CONCATENATE(VLOOKUP(N21,Регистрация!$B$7:$M$55,3,0)," ",VLOOKUP(N21,Регистрация!$B$7:$M$55,4,0)))</f>
        <v xml:space="preserve"> </v>
      </c>
      <c r="P21" s="239">
        <v>22</v>
      </c>
      <c r="Q21" s="237"/>
      <c r="R21" s="238"/>
    </row>
    <row r="22" spans="1:18" ht="11.25" customHeight="1">
      <c r="A22" s="247">
        <v>21</v>
      </c>
      <c r="B22" s="517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7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41" t="str">
        <f>IF(Регистрация!$D$6&lt;R22," ",CONCATENATE(VLOOKUP(R22,Регистрация!$B$7:$M$55,3,0)," ",VLOOKUP(R22,Регистрация!$B$7:$M$55,4,0)," ","(",VLOOKUP(R22,Регистрация!$B$7:$M$55,11,0),")"))</f>
        <v xml:space="preserve"> </v>
      </c>
      <c r="R22" s="239">
        <v>22</v>
      </c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>
        <v>13</v>
      </c>
      <c r="I23" s="245" t="e">
        <f>IF(H23=0," ",CONCATENATE(VLOOKUP(H23,Регистрация!$B$7:$M$55,3,0)," ",VLOOKUP(H23,Регистрация!$B$7:$M$55,4,0)))</f>
        <v>#N/A</v>
      </c>
      <c r="K23" s="245" t="s">
        <v>31</v>
      </c>
      <c r="L23" s="239">
        <v>11</v>
      </c>
      <c r="M23" s="262"/>
      <c r="N23" s="238"/>
      <c r="O23" s="237"/>
      <c r="P23" s="238"/>
      <c r="Q23" s="237"/>
      <c r="R23" s="238"/>
    </row>
    <row r="24" spans="1:18" ht="11.25" customHeight="1">
      <c r="A24" s="233"/>
      <c r="B24" s="522"/>
      <c r="C24" s="522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37"/>
      <c r="R24" s="238"/>
    </row>
    <row r="25" spans="1:18" ht="11.25" customHeight="1">
      <c r="A25" s="239">
        <v>3</v>
      </c>
      <c r="B25" s="517" t="str">
        <f>IF(Регистрация!$D$6&lt;A25," ",CONCATENATE(VLOOKUP(A25,Регистрация!$B$7:$M$55,3,0)," ",VLOOKUP(A25,Регистрация!$B$7:$M$55,4,0)," ","(",VLOOKUP(A25,Регистрация!$B$7:$M$55,11,0),")"))</f>
        <v>Подольский Михаил (Страхов В.Д.)</v>
      </c>
      <c r="C25" s="517"/>
      <c r="D25" s="517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7"/>
      <c r="F25" s="233"/>
      <c r="G25" s="260"/>
      <c r="H25" s="233"/>
      <c r="I25" s="252"/>
      <c r="J25" s="264"/>
      <c r="K25" s="253"/>
      <c r="L25" s="238"/>
      <c r="M25" s="262"/>
      <c r="N25" s="238"/>
      <c r="O25" s="523" t="str">
        <f>IF(Регистрация!$D$6&lt;R25," ",CONCATENATE(VLOOKUP(R25,Регистрация!$B$7:$M$55,3,0)," ",VLOOKUP(R25,Регистрация!$B$7:$M$55,4,0)," ","(",VLOOKUP(R25,Регистрация!$B$7:$M$55,11,0),")"))</f>
        <v>Найфонов Тимур (Попкова А.В., Высоколов Е.А.)</v>
      </c>
      <c r="P25" s="523"/>
      <c r="Q25" s="523" t="e">
        <f>IF(Регистрация!$D$6&lt;P25," ",CONCATENATE(VLOOKUP(P25,Регистрация!$B$7:$M$55,3,0)," ",VLOOKUP(P25,Регистрация!$B$7:$M$55,4,0)," ","(",VLOOKUP(P25,Регистрация!$B$7:$M$55,11,0),")"))</f>
        <v>#N/A</v>
      </c>
      <c r="R25" s="239">
        <v>4</v>
      </c>
    </row>
    <row r="26" spans="1:18" ht="11.25" customHeight="1">
      <c r="A26" s="233"/>
      <c r="B26" s="522"/>
      <c r="C26" s="522"/>
      <c r="D26" s="233"/>
      <c r="E26" s="242"/>
      <c r="F26" s="233"/>
      <c r="G26" s="260"/>
      <c r="H26" s="233"/>
      <c r="I26" s="252"/>
      <c r="J26" s="264"/>
      <c r="K26" s="253"/>
      <c r="L26" s="238"/>
      <c r="M26" s="262"/>
      <c r="N26" s="238"/>
      <c r="O26" s="243"/>
      <c r="P26" s="238"/>
      <c r="Q26" s="237"/>
      <c r="R26" s="238"/>
    </row>
    <row r="27" spans="1:18" ht="11.25" customHeight="1">
      <c r="A27" s="233"/>
      <c r="B27" s="522"/>
      <c r="C27" s="522"/>
      <c r="D27" s="233"/>
      <c r="E27" s="242"/>
      <c r="F27" s="265">
        <v>11</v>
      </c>
      <c r="G27" s="245" t="e">
        <f>IF(F27=0," ",CONCATENATE(VLOOKUP(F27,Регистрация!$B$7:$M$55,3,0)," ",VLOOKUP(F27,Регистрация!$B$7:$M$55,4,0)))</f>
        <v>#N/A</v>
      </c>
      <c r="H27" s="233"/>
      <c r="I27" s="252"/>
      <c r="J27" s="264"/>
      <c r="K27" s="253"/>
      <c r="L27" s="238"/>
      <c r="M27" s="245" t="s">
        <v>32</v>
      </c>
      <c r="N27" s="246">
        <v>4</v>
      </c>
      <c r="O27" s="243"/>
      <c r="P27" s="238"/>
      <c r="Q27" s="237"/>
      <c r="R27" s="238"/>
    </row>
    <row r="28" spans="1:18" ht="11.25" customHeight="1">
      <c r="A28" s="247">
        <v>11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82"/>
      <c r="P28" s="238"/>
      <c r="Q28" s="241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239">
        <v>12</v>
      </c>
    </row>
    <row r="29" spans="1:18" ht="11.25" customHeight="1">
      <c r="A29" s="233"/>
      <c r="B29" s="522"/>
      <c r="C29" s="522"/>
      <c r="D29" s="247">
        <v>11</v>
      </c>
      <c r="E29" s="245" t="e">
        <f>IF(D29=0," ",CONCATENATE(VLOOKUP(D29,Регистрация!$B$7:$M$55,3,0)," ",VLOOKUP(D29,Регистрация!$B$7:$M$55,4,0)))</f>
        <v>#N/A</v>
      </c>
      <c r="F29" s="233"/>
      <c r="G29" s="252"/>
      <c r="H29" s="233"/>
      <c r="I29" s="252"/>
      <c r="J29" s="264"/>
      <c r="K29" s="253"/>
      <c r="L29" s="238"/>
      <c r="M29" s="253"/>
      <c r="N29" s="238"/>
      <c r="O29" s="245" t="str">
        <f>IF(N29=0," ",CONCATENATE(VLOOKUP(N29,Регистрация!$B$7:$M$55,3,0)," ",VLOOKUP(N29,Регистрация!$B$7:$M$55,4,0)))</f>
        <v xml:space="preserve"> </v>
      </c>
      <c r="P29" s="239">
        <v>20</v>
      </c>
      <c r="Q29" s="237"/>
      <c r="R29" s="238"/>
    </row>
    <row r="30" spans="1:18" ht="11.25" customHeight="1">
      <c r="A30" s="239">
        <v>19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41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239">
        <v>20</v>
      </c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>
        <v>11</v>
      </c>
      <c r="I31" s="245" t="e">
        <f>IF(H31=0," ",CONCATENATE(VLOOKUP(H31,Регистрация!$B$7:$M$55,3,0)," ",VLOOKUP(H31,Регистрация!$B$7:$M$55,4,0)))</f>
        <v>#N/A</v>
      </c>
      <c r="J31" s="264"/>
      <c r="K31" s="283" t="s">
        <v>32</v>
      </c>
      <c r="L31" s="246">
        <v>4</v>
      </c>
      <c r="M31" s="253"/>
      <c r="N31" s="238"/>
      <c r="O31" s="237"/>
      <c r="P31" s="238"/>
      <c r="Q31" s="237"/>
      <c r="R31" s="238"/>
    </row>
    <row r="32" spans="1:18" ht="11.25" customHeight="1">
      <c r="A32" s="238"/>
      <c r="B32" s="522"/>
      <c r="C32" s="522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9">
        <v>7</v>
      </c>
      <c r="B33" s="517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517"/>
      <c r="D33" s="517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7"/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8</v>
      </c>
    </row>
    <row r="34" spans="1:18" ht="11.25" customHeight="1">
      <c r="A34" s="238"/>
      <c r="B34" s="522"/>
      <c r="C34" s="522"/>
      <c r="D34" s="233"/>
      <c r="E34" s="242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>
        <v>23</v>
      </c>
      <c r="G35" s="245" t="e">
        <f>IF(F35=0," ",CONCATENATE(VLOOKUP(F35,Регистрация!$B$7:$M$55,3,0)," ",VLOOKUP(F35,Регистрация!$B$7:$M$55,4,0)))</f>
        <v>#N/A</v>
      </c>
      <c r="H35" s="225"/>
      <c r="I35" s="255"/>
      <c r="J35" s="255"/>
      <c r="K35" s="264"/>
      <c r="M35" s="245" t="s">
        <v>33</v>
      </c>
      <c r="N35" s="246">
        <v>8</v>
      </c>
      <c r="O35" s="243"/>
      <c r="P35" s="238"/>
      <c r="Q35" s="237"/>
      <c r="R35" s="238"/>
    </row>
    <row r="36" spans="1:18" ht="11.25" customHeight="1">
      <c r="A36" s="247">
        <v>15</v>
      </c>
      <c r="B36" s="517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7"/>
      <c r="D36" s="233"/>
      <c r="E36" s="248"/>
      <c r="F36" s="225"/>
      <c r="G36" s="225"/>
      <c r="H36" s="225"/>
      <c r="I36" s="225"/>
      <c r="J36" s="264"/>
      <c r="K36" s="264"/>
      <c r="O36" s="282"/>
      <c r="P36" s="238"/>
      <c r="Q36" s="241" t="str">
        <f>IF(Регистрация!$D$6&lt;R36," ",CONCATENATE(VLOOKUP(R36,Регистрация!$B$7:$M$55,3,0)," ",VLOOKUP(R36,Регистрация!$B$7:$M$55,4,0)," ","(",VLOOKUP(R36,Регистрация!$B$7:$M$55,11,0),")"))</f>
        <v xml:space="preserve"> </v>
      </c>
      <c r="R36" s="239">
        <v>16</v>
      </c>
    </row>
    <row r="37" spans="1:18" ht="11.25" customHeight="1">
      <c r="A37" s="233"/>
      <c r="B37" s="522"/>
      <c r="C37" s="522"/>
      <c r="D37" s="247">
        <v>23</v>
      </c>
      <c r="E37" s="245" t="e">
        <f>IF(D37=0," ",CONCATENATE(VLOOKUP(D37,Регистрация!$B$7:$M$55,3,0)," ",VLOOKUP(D37,Регистрация!$B$7:$M$55,4,0)))</f>
        <v>#N/A</v>
      </c>
      <c r="F37" s="225"/>
      <c r="G37" s="225"/>
      <c r="H37" s="266"/>
      <c r="I37" s="267"/>
      <c r="J37" s="230"/>
      <c r="K37" s="264"/>
      <c r="O37" s="245" t="str">
        <f>IF(N37=0," ",CONCATENATE(VLOOKUP(N37,Регистрация!$B$7:$M$55,3,0)," ",VLOOKUP(N37,Регистрация!$B$7:$M$55,4,0)))</f>
        <v xml:space="preserve"> </v>
      </c>
      <c r="P37" s="239">
        <v>24</v>
      </c>
      <c r="Q37" s="237"/>
      <c r="R37" s="238"/>
    </row>
    <row r="38" spans="1:18" ht="11.25" customHeight="1">
      <c r="A38" s="247">
        <v>23</v>
      </c>
      <c r="B38" s="517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7"/>
      <c r="D38" s="227"/>
      <c r="E38" s="263"/>
      <c r="F38" s="268"/>
      <c r="G38" s="268"/>
      <c r="H38" s="524"/>
      <c r="I38" s="524"/>
      <c r="J38" s="524"/>
      <c r="K38" s="524"/>
      <c r="L38" s="524"/>
      <c r="Q38" s="241" t="str">
        <f>IF(Регистрация!$D$6&lt;R38," ",CONCATENATE(VLOOKUP(R38,Регистрация!$B$7:$M$55,3,0)," ",VLOOKUP(R38,Регистрация!$B$7:$M$55,4,0)," ","(",VLOOKUP(R38,Регистрация!$B$7:$M$55,11,0),")"))</f>
        <v xml:space="preserve"> </v>
      </c>
      <c r="R38" s="239">
        <v>24</v>
      </c>
    </row>
    <row r="39" spans="1:18" ht="12" customHeight="1">
      <c r="A39" s="233"/>
      <c r="B39" s="522"/>
      <c r="C39" s="522"/>
      <c r="D39" s="227"/>
      <c r="E39" s="263"/>
      <c r="F39" s="268"/>
      <c r="G39" s="268"/>
      <c r="H39" s="524" t="s">
        <v>23</v>
      </c>
      <c r="I39" s="524"/>
      <c r="J39" s="524"/>
      <c r="K39" s="524"/>
      <c r="L39" s="524"/>
      <c r="Q39" s="237"/>
      <c r="R39" s="238"/>
    </row>
    <row r="40" spans="1:18" ht="12" customHeight="1">
      <c r="A40" s="224"/>
      <c r="B40" s="264"/>
      <c r="C40" s="264"/>
      <c r="D40" s="269"/>
      <c r="E40" s="264"/>
      <c r="H40" s="266"/>
      <c r="J40" s="230"/>
      <c r="K40" s="264"/>
    </row>
    <row r="41" spans="1:18" ht="12" customHeight="1">
      <c r="A41" s="518" t="s">
        <v>19</v>
      </c>
      <c r="B41" s="518"/>
      <c r="C41" s="518"/>
      <c r="D41" s="518"/>
      <c r="E41" s="518"/>
      <c r="H41" s="239">
        <v>22</v>
      </c>
      <c r="I41" s="519" t="e">
        <f>IF(H41=0," ",CONCATENATE(VLOOKUP(H41,Регистрация!$B$7:$M$55,3,0)," ",VLOOKUP(H41,Регистрация!$B$7:$M$55,4,0)))</f>
        <v>#N/A</v>
      </c>
      <c r="J41" s="519" t="e">
        <f>IF(I41=0," ",CONCATENATE(VLOOKUP(I41,Регистрация!$B$7:$M$55,3,0)," ",VLOOKUP(I41,Регистрация!$B$7:$M$55,4,0)))</f>
        <v>#N/A</v>
      </c>
      <c r="K41" s="519" t="e">
        <f>IF(J41=0," ",CONCATENATE(VLOOKUP(J41,Регистрация!$B$7:$M$55,3,0)," ",VLOOKUP(J41,Регистрация!$B$7:$M$55,4,0)))</f>
        <v>#N/A</v>
      </c>
    </row>
    <row r="42" spans="1:18" ht="12" customHeight="1">
      <c r="A42" s="270"/>
      <c r="B42" s="271" t="s">
        <v>25</v>
      </c>
      <c r="C42" s="530" t="s">
        <v>21</v>
      </c>
      <c r="D42" s="530"/>
      <c r="E42" s="530"/>
      <c r="F42" s="530"/>
      <c r="H42" s="238"/>
      <c r="I42" s="272"/>
      <c r="J42" s="273"/>
      <c r="K42" s="273"/>
      <c r="L42" s="239">
        <v>22</v>
      </c>
      <c r="M42" s="521" t="e">
        <f>IF(L42=0," ",CONCATENATE(VLOOKUP(L42,Регистрация!$B$7:$M$55,3,0)," ",VLOOKUP(L42,Регистрация!$B$7:$M$55,4,0)))</f>
        <v>#N/A</v>
      </c>
      <c r="N42" s="521"/>
    </row>
    <row r="43" spans="1:18" ht="12" customHeight="1">
      <c r="A43" s="274">
        <v>13</v>
      </c>
      <c r="B43" s="275">
        <v>1</v>
      </c>
      <c r="C43" s="517" t="e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>#N/A</v>
      </c>
      <c r="D43" s="517"/>
      <c r="E43" s="517"/>
      <c r="F43" s="517"/>
      <c r="G43" s="234"/>
      <c r="H43" s="239">
        <v>8</v>
      </c>
      <c r="I43" s="519" t="s">
        <v>32</v>
      </c>
      <c r="J43" s="519" t="e">
        <f>IF(I43=0," ",CONCATENATE(VLOOKUP(I43,Регистрация!$B$7:$M$55,3,0)," ",VLOOKUP(I43,Регистрация!$B$7:$M$55,4,0)))</f>
        <v>#N/A</v>
      </c>
      <c r="K43" s="519" t="e">
        <f>IF(J43=0," ",CONCATENATE(VLOOKUP(J43,Регистрация!$B$7:$M$55,3,0)," ",VLOOKUP(J43,Регистрация!$B$7:$M$55,4,0)))</f>
        <v>#N/A</v>
      </c>
    </row>
    <row r="44" spans="1:18" ht="12" customHeight="1">
      <c r="A44" s="274">
        <v>11</v>
      </c>
      <c r="B44" s="275">
        <v>2</v>
      </c>
      <c r="C44" s="517" t="e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>#N/A</v>
      </c>
      <c r="D44" s="517"/>
      <c r="E44" s="517"/>
      <c r="F44" s="517"/>
      <c r="G44" s="264"/>
      <c r="H44" s="264"/>
      <c r="I44" s="264"/>
      <c r="J44" s="264"/>
      <c r="K44" s="264"/>
    </row>
    <row r="45" spans="1:18" ht="12" customHeight="1">
      <c r="A45" s="276">
        <v>22</v>
      </c>
      <c r="B45" s="277">
        <v>3</v>
      </c>
      <c r="C45" s="517" t="e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>#N/A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13.5" customHeight="1">
      <c r="A46" s="276">
        <v>4</v>
      </c>
      <c r="B46" s="277">
        <v>4</v>
      </c>
      <c r="C46" s="517" t="str">
        <f>IF(A46=0," ",CONCATENATE(VLOOKUP(A46,Регистрация!$B$7:$M$55,3,0)," ",VLOOKUP(A46,Регистрация!$B$7:$M$55,4,0)," ",VLOOKUP(A46,Регистрация!$B$7:$M$55,5,0)," ","(",VLOOKUP(A46,Регистрация!$B$7:$M$55,11,0),")"))</f>
        <v>Найфонов Тимур Муратович (Попкова А.В., Высоколов Е.А.)</v>
      </c>
      <c r="D46" s="517"/>
      <c r="E46" s="517"/>
      <c r="F46" s="517"/>
      <c r="G46" s="264"/>
      <c r="H46" s="264"/>
      <c r="I46" s="264"/>
      <c r="J46" s="264"/>
      <c r="K46" s="264"/>
      <c r="L46" s="212"/>
      <c r="M46" s="212"/>
      <c r="N46" s="212"/>
      <c r="O46" s="212"/>
      <c r="P46" s="212"/>
      <c r="Q46" s="212"/>
      <c r="R46" s="213"/>
    </row>
    <row r="47" spans="1:18" s="219" customFormat="1" ht="19.5" customHeight="1">
      <c r="A47" s="516" t="s">
        <v>26</v>
      </c>
      <c r="B47" s="516"/>
      <c r="C47" s="516"/>
      <c r="D47" s="279"/>
      <c r="E47" s="278"/>
      <c r="F47" s="278"/>
      <c r="G47" s="278"/>
      <c r="H47" s="280"/>
      <c r="I47" s="280"/>
      <c r="J47" s="280"/>
      <c r="K47" s="280"/>
      <c r="L47" s="280"/>
      <c r="M47" s="278"/>
      <c r="N47" s="278"/>
      <c r="O47" s="516" t="str">
        <f>Регистрация!L56</f>
        <v>Чириков Д.Ю.</v>
      </c>
      <c r="P47" s="516"/>
      <c r="Q47" s="516"/>
      <c r="R47" s="281"/>
    </row>
    <row r="48" spans="1:18" s="219" customFormat="1" ht="12.75" customHeight="1">
      <c r="A48" s="279"/>
      <c r="B48" s="278"/>
      <c r="C48" s="278"/>
      <c r="D48" s="279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81"/>
    </row>
    <row r="49" spans="1:18" ht="12.95" customHeight="1">
      <c r="A49" s="516" t="s">
        <v>27</v>
      </c>
      <c r="B49" s="516"/>
      <c r="C49" s="516"/>
      <c r="D49" s="279"/>
      <c r="E49" s="278"/>
      <c r="F49" s="278"/>
      <c r="G49" s="278"/>
      <c r="H49" s="280"/>
      <c r="I49" s="280"/>
      <c r="J49" s="280"/>
      <c r="K49" s="280"/>
      <c r="L49" s="280"/>
      <c r="M49" s="278"/>
      <c r="N49" s="278"/>
      <c r="O49" s="516" t="str">
        <f>Регистрация!L58</f>
        <v>Неряхина П.А.</v>
      </c>
      <c r="P49" s="516"/>
      <c r="Q49" s="516"/>
      <c r="R49" s="281"/>
    </row>
    <row r="50" spans="1:18" s="212" customFormat="1"/>
    <row r="51" spans="1:18" s="212" customFormat="1"/>
    <row r="52" spans="1:18" s="212" customFormat="1"/>
    <row r="53" spans="1:18" s="212" customFormat="1"/>
    <row r="54" spans="1:18" s="212" customFormat="1"/>
    <row r="55" spans="1:18" s="212" customFormat="1"/>
    <row r="56" spans="1:18" s="212" customFormat="1"/>
    <row r="57" spans="1:18" s="212" customFormat="1"/>
    <row r="58" spans="1:18" s="212" customFormat="1"/>
    <row r="59" spans="1:18" s="212" customFormat="1"/>
    <row r="60" spans="1:18" s="212" customFormat="1"/>
    <row r="61" spans="1:18" s="212" customFormat="1"/>
    <row r="62" spans="1:18" s="212" customFormat="1"/>
    <row r="63" spans="1:18" s="212" customFormat="1"/>
    <row r="64" spans="1:18" s="212" customFormat="1"/>
    <row r="65" spans="18:18" s="212" customFormat="1"/>
    <row r="66" spans="18:18">
      <c r="R66" s="212"/>
    </row>
  </sheetData>
  <mergeCells count="58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E17"/>
    <mergeCell ref="O17:Q17"/>
    <mergeCell ref="B18:C18"/>
    <mergeCell ref="B19:C19"/>
    <mergeCell ref="B20:C20"/>
    <mergeCell ref="B21:C21"/>
    <mergeCell ref="B22:C22"/>
    <mergeCell ref="B23:C23"/>
    <mergeCell ref="B24:C24"/>
    <mergeCell ref="B25:E25"/>
    <mergeCell ref="O25:Q25"/>
    <mergeCell ref="B26:C26"/>
    <mergeCell ref="B27:C27"/>
    <mergeCell ref="B28:C28"/>
    <mergeCell ref="B29:C29"/>
    <mergeCell ref="B30:C30"/>
    <mergeCell ref="B31:C31"/>
    <mergeCell ref="B32:C32"/>
    <mergeCell ref="B33:E33"/>
    <mergeCell ref="O33:Q33"/>
    <mergeCell ref="B34:C34"/>
    <mergeCell ref="B35:C35"/>
    <mergeCell ref="B36:C36"/>
    <mergeCell ref="B37:C37"/>
    <mergeCell ref="B38:C38"/>
    <mergeCell ref="H38:L38"/>
    <mergeCell ref="B39:C39"/>
    <mergeCell ref="H39:L39"/>
    <mergeCell ref="A41:E41"/>
    <mergeCell ref="I41:K41"/>
    <mergeCell ref="C42:F42"/>
    <mergeCell ref="M42:N42"/>
    <mergeCell ref="C43:F43"/>
    <mergeCell ref="I43:K43"/>
    <mergeCell ref="C44:F44"/>
    <mergeCell ref="C45:F45"/>
    <mergeCell ref="C46:F46"/>
    <mergeCell ref="A47:C47"/>
    <mergeCell ref="O47:Q47"/>
    <mergeCell ref="A49:C49"/>
    <mergeCell ref="O49:Q49"/>
  </mergeCells>
  <pageMargins left="0.30972222222222201" right="0.15972222222222199" top="0.17013888888888901" bottom="0.22013888888888899" header="0.51180555555555496" footer="0.51180555555555496"/>
  <pageSetup paperSize="9" firstPageNumber="0" orientation="landscape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66"/>
  <sheetViews>
    <sheetView topLeftCell="A10" zoomScaleNormal="100" workbookViewId="0">
      <selection activeCell="P24" sqref="P24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 t="s">
        <v>24</v>
      </c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IF(L11=0," ",CONCATENATE(VLOOKUP(L11,Регистрация!$B$7:$M$55,3,0)," ",VLOOKUP(L11,Регистрация!$B$7:$M$55,4,0)))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45" t="str">
        <f>IF(D13=0," ",CONCATENATE(VLOOKUP(D13,Регистрация!$B$7:$M$55,3,0)," ",VLOOKUP(D13,Регистрация!$B$7:$M$55,4,0)))</f>
        <v xml:space="preserve"> </v>
      </c>
      <c r="F13" s="238"/>
      <c r="G13" s="252"/>
      <c r="H13" s="230"/>
      <c r="I13" s="230"/>
      <c r="J13" s="230"/>
      <c r="K13" s="235"/>
      <c r="M13" s="253"/>
      <c r="N13" s="238"/>
      <c r="O13" s="245" t="str">
        <f>IF(N13=0," ",CONCATENATE(VLOOKUP(N13,Регистрация!$B$7:$M$55,3,0)," ",VLOOKUP(N13,Регистрация!$B$7:$M$55,4,0)))</f>
        <v xml:space="preserve"> </v>
      </c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83"/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9">
        <v>5</v>
      </c>
      <c r="B16" s="517" t="str">
        <f>IF(Регистрация!$D$6&lt;A16," ",CONCATENATE(VLOOKUP(A16,Регистрация!$B$7:$M$55,3,0)," ",VLOOKUP(A16,Регистрация!$B$7:$M$55,4,0)," ","(",VLOOKUP(A16,Регистрация!$B$7:$M$55,11,0),")"))</f>
        <v>Соловьев  Федор  (Кожевников М.Н.)</v>
      </c>
      <c r="C16" s="517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37"/>
      <c r="R16" s="238"/>
    </row>
    <row r="17" spans="1:18" ht="11.25" customHeight="1">
      <c r="A17" s="238"/>
      <c r="B17" s="522"/>
      <c r="C17" s="522"/>
      <c r="D17" s="239"/>
      <c r="E17" s="245" t="str">
        <f>IF(D17=0," ",CONCATENATE(VLOOKUP(D17,Регистрация!$B$7:$M$55,3,0)," ",VLOOKUP(D17,Регистрация!$B$7:$M$55,4,0)))</f>
        <v xml:space="preserve"> </v>
      </c>
      <c r="F17" s="238"/>
      <c r="G17" s="252"/>
      <c r="H17" s="238"/>
      <c r="I17" s="252"/>
      <c r="J17" s="230"/>
      <c r="K17" s="253"/>
      <c r="L17" s="238"/>
      <c r="M17" s="253"/>
      <c r="N17" s="238"/>
      <c r="O17" s="523" t="str">
        <f>IF(Регистрация!$D$6&lt;R17," ",CONCATENATE(VLOOKUP(R17,Регистрация!$B$7:$M$55,3,0)," ",VLOOKUP(R17,Регистрация!$B$7:$M$55,4,0)," ","(",VLOOKUP(R17,Регистрация!$B$7:$M$55,11,0),")"))</f>
        <v xml:space="preserve"> </v>
      </c>
      <c r="P17" s="523"/>
      <c r="Q17" s="523" t="e">
        <f>IF(Регистрация!$D$6&lt;P17," ",CONCATENATE(VLOOKUP(P17,Регистрация!$B$7:$M$55,3,0)," ",VLOOKUP(P17,Регистрация!$B$7:$M$55,4,0)," ","(",VLOOKUP(P17,Регистрация!$B$7:$M$55,11,0),")"))</f>
        <v>#N/A</v>
      </c>
      <c r="R17" s="239">
        <v>6</v>
      </c>
    </row>
    <row r="18" spans="1:18" ht="11.25" customHeight="1">
      <c r="A18" s="239">
        <v>21</v>
      </c>
      <c r="B18" s="517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517"/>
      <c r="D18" s="238"/>
      <c r="E18" s="284"/>
      <c r="F18" s="238"/>
      <c r="G18" s="258"/>
      <c r="H18" s="238"/>
      <c r="I18" s="252"/>
      <c r="J18" s="230"/>
      <c r="K18" s="253"/>
      <c r="L18" s="238"/>
      <c r="M18" s="259"/>
      <c r="N18" s="238"/>
      <c r="O18" s="243"/>
      <c r="P18" s="238"/>
      <c r="Q18" s="237"/>
      <c r="R18" s="238"/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IF(L19=0," ",CONCATENATE(VLOOKUP(L19,Регистрация!$B$7:$M$55,3,0)," ",VLOOKUP(L19,Регистрация!$B$7:$M$55,4,0)))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47">
        <v>13</v>
      </c>
      <c r="B20" s="517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7"/>
      <c r="D20" s="233"/>
      <c r="E20" s="248"/>
      <c r="F20" s="233"/>
      <c r="G20" s="260"/>
      <c r="H20" s="233"/>
      <c r="I20" s="252"/>
      <c r="J20" s="261"/>
      <c r="K20" s="253"/>
      <c r="L20" s="238"/>
      <c r="M20" s="262"/>
      <c r="N20" s="238"/>
      <c r="O20" s="282"/>
      <c r="P20" s="238"/>
      <c r="Q20" s="241" t="str">
        <f>IF(Регистрация!$D$6&lt;R20," ",CONCATENATE(VLOOKUP(R20,Регистрация!$B$7:$M$55,3,0)," ",VLOOKUP(R20,Регистрация!$B$7:$M$55,4,0)," ","(",VLOOKUP(R20,Регистрация!$B$7:$M$55,11,0),")"))</f>
        <v xml:space="preserve"> </v>
      </c>
      <c r="R20" s="239">
        <v>14</v>
      </c>
    </row>
    <row r="21" spans="1:18" ht="11.25" customHeight="1">
      <c r="A21" s="233"/>
      <c r="B21" s="522"/>
      <c r="C21" s="522"/>
      <c r="D21" s="247"/>
      <c r="E21" s="245" t="str">
        <f>IF(D21=0," ",CONCATENATE(VLOOKUP(D21,Регистрация!$B$7:$M$55,3,0)," ",VLOOKUP(D21,Регистрация!$B$7:$M$55,4,0)))</f>
        <v xml:space="preserve"> </v>
      </c>
      <c r="F21" s="233"/>
      <c r="G21" s="260"/>
      <c r="H21" s="233"/>
      <c r="I21" s="252"/>
      <c r="K21" s="253"/>
      <c r="L21" s="238"/>
      <c r="M21" s="262"/>
      <c r="N21" s="238"/>
      <c r="O21" s="241"/>
      <c r="P21" s="239"/>
      <c r="Q21" s="237"/>
      <c r="R21" s="238"/>
    </row>
    <row r="22" spans="1:18" ht="11.25" customHeight="1">
      <c r="A22" s="247">
        <v>25</v>
      </c>
      <c r="B22" s="517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7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41" t="str">
        <f>IF(Регистрация!$D$6&lt;R22," ",CONCATENATE(VLOOKUP(R22,Регистрация!$B$7:$M$55,3,0)," ",VLOOKUP(R22,Регистрация!$B$7:$M$55,4,0)," ","(",VLOOKUP(R22,Регистрация!$B$7:$M$55,11,0),")"))</f>
        <v xml:space="preserve"> </v>
      </c>
      <c r="R22" s="239">
        <v>22</v>
      </c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IF(J23=0," ",CONCATENATE(VLOOKUP(J23,Регистрация!$B$7:$M$55,3,0)," ",VLOOKUP(J23,Регистрация!$B$7:$M$55,4,0)))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33"/>
      <c r="B24" s="522"/>
      <c r="C24" s="522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37"/>
      <c r="R24" s="238"/>
    </row>
    <row r="25" spans="1:18" ht="11.25" customHeight="1">
      <c r="A25" s="239">
        <v>3</v>
      </c>
      <c r="B25" s="517" t="str">
        <f>IF(Регистрация!$D$6&lt;A25," ",CONCATENATE(VLOOKUP(A25,Регистрация!$B$7:$M$55,3,0)," ",VLOOKUP(A25,Регистрация!$B$7:$M$55,4,0)," ","(",VLOOKUP(A25,Регистрация!$B$7:$M$55,11,0),")"))</f>
        <v>Подольский Михаил (Страхов В.Д.)</v>
      </c>
      <c r="C25" s="517"/>
      <c r="D25" s="517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7"/>
      <c r="F25" s="233"/>
      <c r="G25" s="260"/>
      <c r="H25" s="233"/>
      <c r="I25" s="252"/>
      <c r="J25" s="264"/>
      <c r="K25" s="253"/>
      <c r="L25" s="238"/>
      <c r="M25" s="262"/>
      <c r="N25" s="238"/>
      <c r="O25" s="523" t="str">
        <f>IF(Регистрация!$D$6&lt;R25," ",CONCATENATE(VLOOKUP(R25,Регистрация!$B$7:$M$55,3,0)," ",VLOOKUP(R25,Регистрация!$B$7:$M$55,4,0)," ","(",VLOOKUP(R25,Регистрация!$B$7:$M$55,11,0),")"))</f>
        <v>Найфонов Тимур (Попкова А.В., Высоколов Е.А.)</v>
      </c>
      <c r="P25" s="523"/>
      <c r="Q25" s="523" t="e">
        <f>IF(Регистрация!$D$6&lt;P25," ",CONCATENATE(VLOOKUP(P25,Регистрация!$B$7:$M$55,3,0)," ",VLOOKUP(P25,Регистрация!$B$7:$M$55,4,0)," ","(",VLOOKUP(P25,Регистрация!$B$7:$M$55,11,0),")"))</f>
        <v>#N/A</v>
      </c>
      <c r="R25" s="239">
        <v>4</v>
      </c>
    </row>
    <row r="26" spans="1:18" ht="11.25" customHeight="1">
      <c r="A26" s="233"/>
      <c r="B26" s="522"/>
      <c r="C26" s="522"/>
      <c r="D26" s="233"/>
      <c r="E26" s="242"/>
      <c r="F26" s="233"/>
      <c r="G26" s="260"/>
      <c r="H26" s="233"/>
      <c r="I26" s="252"/>
      <c r="J26" s="264"/>
      <c r="K26" s="253"/>
      <c r="L26" s="238"/>
      <c r="M26" s="262"/>
      <c r="N26" s="238"/>
      <c r="O26" s="243"/>
      <c r="P26" s="238"/>
      <c r="Q26" s="237"/>
      <c r="R26" s="238"/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IF(L27=0," ",CONCATENATE(VLOOKUP(L27,Регистрация!$B$7:$M$55,3,0)," ",VLOOKUP(L27,Регистрация!$B$7:$M$55,4,0)))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47">
        <v>11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82"/>
      <c r="P28" s="238"/>
      <c r="Q28" s="241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239">
        <v>12</v>
      </c>
    </row>
    <row r="29" spans="1:18" ht="11.25" customHeight="1">
      <c r="A29" s="233"/>
      <c r="B29" s="522"/>
      <c r="C29" s="522"/>
      <c r="D29" s="247"/>
      <c r="E29" s="245" t="str">
        <f>IF(D29=0," ",CONCATENATE(VLOOKUP(D29,Регистрация!$B$7:$M$55,3,0)," ",VLOOKUP(D29,Регистрация!$B$7:$M$55,4,0)))</f>
        <v xml:space="preserve"> </v>
      </c>
      <c r="F29" s="233"/>
      <c r="G29" s="252"/>
      <c r="H29" s="233"/>
      <c r="I29" s="252"/>
      <c r="J29" s="264"/>
      <c r="K29" s="253"/>
      <c r="L29" s="238"/>
      <c r="M29" s="253"/>
      <c r="N29" s="238"/>
      <c r="O29" s="241"/>
      <c r="P29" s="239"/>
      <c r="Q29" s="237"/>
      <c r="R29" s="238"/>
    </row>
    <row r="30" spans="1:18" ht="11.25" customHeight="1">
      <c r="A30" s="239">
        <v>19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41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239">
        <v>20</v>
      </c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83"/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8"/>
      <c r="B32" s="522"/>
      <c r="C32" s="522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9">
        <v>7</v>
      </c>
      <c r="B33" s="517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517"/>
      <c r="D33" s="517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7"/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8</v>
      </c>
    </row>
    <row r="34" spans="1:18" ht="11.25" customHeight="1">
      <c r="A34" s="238"/>
      <c r="B34" s="522"/>
      <c r="C34" s="522"/>
      <c r="D34" s="233"/>
      <c r="E34" s="242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IF(L35=0," ",CONCATENATE(VLOOKUP(L35,Регистрация!$B$7:$M$55,3,0)," ",VLOOKUP(L35,Регистрация!$B$7:$M$55,4,0)))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47">
        <v>15</v>
      </c>
      <c r="B36" s="517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7"/>
      <c r="D36" s="233"/>
      <c r="E36" s="248"/>
      <c r="F36" s="225"/>
      <c r="G36" s="225"/>
      <c r="H36" s="225"/>
      <c r="I36" s="225"/>
      <c r="J36" s="264"/>
      <c r="K36" s="264"/>
      <c r="O36" s="282"/>
      <c r="P36" s="238"/>
      <c r="Q36" s="241" t="str">
        <f>IF(Регистрация!$D$6&lt;R36," ",CONCATENATE(VLOOKUP(R36,Регистрация!$B$7:$M$55,3,0)," ",VLOOKUP(R36,Регистрация!$B$7:$M$55,4,0)," ","(",VLOOKUP(R36,Регистрация!$B$7:$M$55,11,0),")"))</f>
        <v xml:space="preserve"> </v>
      </c>
      <c r="R36" s="239">
        <v>16</v>
      </c>
    </row>
    <row r="37" spans="1:18" ht="11.25" customHeight="1">
      <c r="A37" s="233"/>
      <c r="B37" s="522"/>
      <c r="C37" s="522"/>
      <c r="D37" s="247"/>
      <c r="E37" s="245" t="str">
        <f>IF(D37=0," ",CONCATENATE(VLOOKUP(D37,Регистрация!$B$7:$M$55,3,0)," ",VLOOKUP(D37,Регистрация!$B$7:$M$55,4,0)))</f>
        <v xml:space="preserve"> </v>
      </c>
      <c r="F37" s="225"/>
      <c r="G37" s="225"/>
      <c r="H37" s="266"/>
      <c r="I37" s="267"/>
      <c r="J37" s="230"/>
      <c r="K37" s="264"/>
      <c r="O37" s="245" t="str">
        <f>IF(N37=0," ",CONCATENATE(VLOOKUP(N37,Регистрация!$B$7:$M$55,3,0)," ",VLOOKUP(N37,Регистрация!$B$7:$M$55,4,0)))</f>
        <v xml:space="preserve"> </v>
      </c>
      <c r="P37" s="239"/>
      <c r="Q37" s="237"/>
      <c r="R37" s="238"/>
    </row>
    <row r="38" spans="1:18" ht="11.25" customHeight="1">
      <c r="A38" s="247">
        <v>23</v>
      </c>
      <c r="B38" s="517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7"/>
      <c r="D38" s="227"/>
      <c r="E38" s="263"/>
      <c r="F38" s="268"/>
      <c r="G38" s="268"/>
      <c r="H38" s="524"/>
      <c r="I38" s="524"/>
      <c r="J38" s="524"/>
      <c r="K38" s="524"/>
      <c r="L38" s="524"/>
      <c r="Q38" s="241" t="str">
        <f>IF(Регистрация!$D$6&lt;R38," ",CONCATENATE(VLOOKUP(R38,Регистрация!$B$7:$M$55,3,0)," ",VLOOKUP(R38,Регистрация!$B$7:$M$55,4,0)," ","(",VLOOKUP(R38,Регистрация!$B$7:$M$55,11,0),")"))</f>
        <v xml:space="preserve"> </v>
      </c>
      <c r="R38" s="239">
        <v>24</v>
      </c>
    </row>
    <row r="39" spans="1:18" ht="12" customHeight="1">
      <c r="A39" s="233"/>
      <c r="B39" s="522"/>
      <c r="C39" s="522"/>
      <c r="D39" s="227"/>
      <c r="E39" s="263"/>
      <c r="F39" s="268"/>
      <c r="G39" s="268"/>
      <c r="H39" s="524" t="s">
        <v>23</v>
      </c>
      <c r="I39" s="524"/>
      <c r="J39" s="524"/>
      <c r="K39" s="524"/>
      <c r="L39" s="524"/>
      <c r="Q39" s="237"/>
      <c r="R39" s="238"/>
    </row>
    <row r="40" spans="1:18" ht="12" customHeight="1">
      <c r="A40" s="224"/>
      <c r="B40" s="264"/>
      <c r="C40" s="264"/>
      <c r="D40" s="269"/>
      <c r="E40" s="264"/>
      <c r="H40" s="266"/>
      <c r="J40" s="230"/>
      <c r="K40" s="264"/>
    </row>
    <row r="41" spans="1:18" ht="11.25" customHeight="1">
      <c r="A41" s="518" t="s">
        <v>19</v>
      </c>
      <c r="B41" s="518"/>
      <c r="C41" s="518"/>
      <c r="D41" s="518"/>
      <c r="E41" s="518"/>
      <c r="H41" s="239"/>
      <c r="I41" s="519" t="str">
        <f>IF(H41=0," ",CONCATENATE(VLOOKUP(H41,Регистрация!$B$7:$M$55,3,0)," ",VLOOKUP(H41,Регистрация!$B$7:$M$55,4,0)))</f>
        <v xml:space="preserve"> </v>
      </c>
      <c r="J41" s="519" t="e">
        <f>IF(I41=0," ",CONCATENATE(VLOOKUP(I41,Регистрация!$B$7:$M$55,3,0)," ",VLOOKUP(I41,Регистрация!$B$7:$M$55,4,0)))</f>
        <v>#N/A</v>
      </c>
      <c r="K41" s="519" t="e">
        <f>IF(J41=0," ",CONCATENATE(VLOOKUP(J41,Регистрация!$B$7:$M$55,3,0)," ",VLOOKUP(J41,Регистрация!$B$7:$M$55,4,0)))</f>
        <v>#N/A</v>
      </c>
    </row>
    <row r="42" spans="1:18" ht="11.25" customHeight="1">
      <c r="A42" s="270"/>
      <c r="B42" s="271" t="s">
        <v>25</v>
      </c>
      <c r="C42" s="530" t="s">
        <v>21</v>
      </c>
      <c r="D42" s="530"/>
      <c r="E42" s="530"/>
      <c r="F42" s="530"/>
      <c r="H42" s="238"/>
      <c r="I42" s="272"/>
      <c r="J42" s="273"/>
      <c r="K42" s="273"/>
      <c r="L42" s="239"/>
      <c r="M42" s="521" t="str">
        <f>IF(L42=0," ",CONCATENATE(VLOOKUP(L42,Регистрация!$B$7:$M$55,3,0)," ",VLOOKUP(L42,Регистрация!$B$7:$M$55,4,0)))</f>
        <v xml:space="preserve"> </v>
      </c>
      <c r="N42" s="521"/>
    </row>
    <row r="43" spans="1:18" ht="11.25" customHeight="1">
      <c r="A43" s="274"/>
      <c r="B43" s="275">
        <v>1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34"/>
      <c r="H43" s="239"/>
      <c r="I43" s="519" t="str">
        <f>IF(H43=0," ",CONCATENATE(VLOOKUP(H43,Регистрация!$B$7:$M$55,3,0)," ",VLOOKUP(H43,Регистрация!$B$7:$M$55,4,0)))</f>
        <v xml:space="preserve"> </v>
      </c>
      <c r="J43" s="519" t="e">
        <f>IF(I43=0," ",CONCATENATE(VLOOKUP(I43,Регистрация!$B$7:$M$55,3,0)," ",VLOOKUP(I43,Регистрация!$B$7:$M$55,4,0)))</f>
        <v>#N/A</v>
      </c>
      <c r="K43" s="519" t="e">
        <f>IF(J43=0," ",CONCATENATE(VLOOKUP(J43,Регистрация!$B$7:$M$55,3,0)," ",VLOOKUP(J43,Регистрация!$B$7:$M$55,4,0)))</f>
        <v>#N/A</v>
      </c>
    </row>
    <row r="44" spans="1:18" ht="11.25" customHeight="1">
      <c r="A44" s="274"/>
      <c r="B44" s="275">
        <v>2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1.25" customHeight="1">
      <c r="A45" s="276"/>
      <c r="B45" s="277">
        <v>3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11.25" customHeight="1">
      <c r="A46" s="276"/>
      <c r="B46" s="277">
        <v>4</v>
      </c>
      <c r="C46" s="517" t="str">
        <f>IF(A46=0," ",CONCATENATE(VLOOKUP(A46,Регистрация!$B$7:$M$55,3,0)," ",VLOOKUP(A46,Регистрация!$B$7:$M$55,4,0)," ",VLOOKUP(A46,Регистрация!$B$7:$M$55,5,0)," ","(",VLOOKUP(A46,Регистрация!$B$7:$M$55,11,0),")"))</f>
        <v xml:space="preserve"> </v>
      </c>
      <c r="D46" s="517"/>
      <c r="E46" s="517"/>
      <c r="F46" s="517"/>
      <c r="G46" s="264"/>
      <c r="H46" s="264"/>
      <c r="I46" s="264"/>
      <c r="J46" s="264"/>
      <c r="K46" s="264"/>
      <c r="L46" s="212"/>
      <c r="M46" s="212"/>
      <c r="N46" s="212"/>
      <c r="O46" s="212"/>
      <c r="P46" s="212"/>
      <c r="Q46" s="212"/>
      <c r="R46" s="213"/>
    </row>
    <row r="47" spans="1:18" s="219" customFormat="1" ht="25.5" customHeight="1">
      <c r="A47" s="516" t="s">
        <v>26</v>
      </c>
      <c r="B47" s="516"/>
      <c r="C47" s="516"/>
      <c r="D47" s="279"/>
      <c r="E47" s="278"/>
      <c r="F47" s="278"/>
      <c r="G47" s="278"/>
      <c r="H47" s="280"/>
      <c r="I47" s="280"/>
      <c r="J47" s="280"/>
      <c r="K47" s="280"/>
      <c r="L47" s="280"/>
      <c r="M47" s="278"/>
      <c r="N47" s="278"/>
      <c r="O47" s="516" t="str">
        <f>Регистрация!L56</f>
        <v>Чириков Д.Ю.</v>
      </c>
      <c r="P47" s="516"/>
      <c r="Q47" s="516"/>
      <c r="R47" s="281"/>
    </row>
    <row r="48" spans="1:18" s="219" customFormat="1" ht="15.75" customHeight="1">
      <c r="A48" s="279"/>
      <c r="B48" s="278"/>
      <c r="C48" s="278"/>
      <c r="D48" s="279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81"/>
    </row>
    <row r="49" spans="1:18" ht="12.95" customHeight="1">
      <c r="A49" s="516" t="s">
        <v>27</v>
      </c>
      <c r="B49" s="516"/>
      <c r="C49" s="516"/>
      <c r="D49" s="279"/>
      <c r="E49" s="278"/>
      <c r="F49" s="278"/>
      <c r="G49" s="278"/>
      <c r="H49" s="280"/>
      <c r="I49" s="280"/>
      <c r="J49" s="280"/>
      <c r="K49" s="280"/>
      <c r="L49" s="280"/>
      <c r="M49" s="278"/>
      <c r="N49" s="278"/>
      <c r="O49" s="516" t="str">
        <f>Регистрация!L58</f>
        <v>Неряхина П.А.</v>
      </c>
      <c r="P49" s="516"/>
      <c r="Q49" s="516"/>
      <c r="R49" s="281"/>
    </row>
    <row r="50" spans="1:18" s="212" customFormat="1"/>
    <row r="51" spans="1:18" s="212" customFormat="1"/>
    <row r="52" spans="1:18" s="212" customFormat="1"/>
    <row r="53" spans="1:18" s="212" customFormat="1"/>
    <row r="54" spans="1:18" s="212" customFormat="1"/>
    <row r="55" spans="1:18" s="212" customFormat="1"/>
    <row r="56" spans="1:18" s="212" customFormat="1"/>
    <row r="57" spans="1:18" s="212" customFormat="1"/>
    <row r="58" spans="1:18" s="212" customFormat="1"/>
    <row r="59" spans="1:18" s="212" customFormat="1"/>
    <row r="60" spans="1:18" s="212" customFormat="1"/>
    <row r="61" spans="1:18" s="212" customFormat="1"/>
    <row r="62" spans="1:18" s="212" customFormat="1"/>
    <row r="63" spans="1:18" s="212" customFormat="1"/>
    <row r="64" spans="1:18" s="212" customFormat="1"/>
    <row r="65" spans="18:18" s="212" customFormat="1"/>
    <row r="66" spans="18:18">
      <c r="R66" s="212"/>
    </row>
  </sheetData>
  <sheetProtection sheet="1" objects="1" scenarios="1"/>
  <mergeCells count="58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C17"/>
    <mergeCell ref="O17:Q17"/>
    <mergeCell ref="B18:C18"/>
    <mergeCell ref="B19:C19"/>
    <mergeCell ref="B20:C20"/>
    <mergeCell ref="B21:C21"/>
    <mergeCell ref="B22:C22"/>
    <mergeCell ref="B23:C23"/>
    <mergeCell ref="B24:C24"/>
    <mergeCell ref="B25:E25"/>
    <mergeCell ref="O25:Q25"/>
    <mergeCell ref="B26:C26"/>
    <mergeCell ref="B27:C27"/>
    <mergeCell ref="B28:C28"/>
    <mergeCell ref="B29:C29"/>
    <mergeCell ref="B30:C30"/>
    <mergeCell ref="B31:C31"/>
    <mergeCell ref="B32:C32"/>
    <mergeCell ref="B33:E33"/>
    <mergeCell ref="O33:Q33"/>
    <mergeCell ref="B34:C34"/>
    <mergeCell ref="B35:C35"/>
    <mergeCell ref="B36:C36"/>
    <mergeCell ref="B37:C37"/>
    <mergeCell ref="B38:C38"/>
    <mergeCell ref="H38:L38"/>
    <mergeCell ref="B39:C39"/>
    <mergeCell ref="H39:L39"/>
    <mergeCell ref="A41:E41"/>
    <mergeCell ref="I41:K41"/>
    <mergeCell ref="C42:F42"/>
    <mergeCell ref="M42:N42"/>
    <mergeCell ref="C43:F43"/>
    <mergeCell ref="I43:K43"/>
    <mergeCell ref="C44:F44"/>
    <mergeCell ref="C45:F45"/>
    <mergeCell ref="C46:F46"/>
    <mergeCell ref="A47:C47"/>
    <mergeCell ref="O47:Q47"/>
    <mergeCell ref="A49:C49"/>
    <mergeCell ref="O49:Q49"/>
  </mergeCells>
  <pageMargins left="0.27986111111111101" right="0.15972222222222199" top="0.140277777777778" bottom="0.19027777777777799" header="0.51180555555555496" footer="0.51180555555555496"/>
  <pageSetup paperSize="9" firstPageNumber="0" orientation="landscape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66"/>
  <sheetViews>
    <sheetView topLeftCell="A22" zoomScaleNormal="100" workbookViewId="0">
      <selection activeCell="P24" sqref="P24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 t="s">
        <v>24</v>
      </c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IF(L11=0," ",CONCATENATE(VLOOKUP(L11,Регистрация!$B$7:$M$55,3,0)," ",VLOOKUP(L11,Регистрация!$B$7:$M$55,4,0)))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45" t="str">
        <f>IF(D13=0," ",CONCATENATE(VLOOKUP(D13,Регистрация!$B$7:$M$55,3,0)," ",VLOOKUP(D13,Регистрация!$B$7:$M$55,4,0)))</f>
        <v xml:space="preserve"> </v>
      </c>
      <c r="F13" s="238"/>
      <c r="G13" s="252"/>
      <c r="H13" s="230"/>
      <c r="I13" s="230"/>
      <c r="J13" s="230"/>
      <c r="K13" s="235"/>
      <c r="M13" s="253"/>
      <c r="N13" s="238"/>
      <c r="O13" s="245" t="str">
        <f>IF(N13=0," ",CONCATENATE(VLOOKUP(N13,Регистрация!$B$7:$M$55,3,0)," ",VLOOKUP(N13,Регистрация!$B$7:$M$55,4,0)))</f>
        <v xml:space="preserve"> </v>
      </c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83"/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9">
        <v>5</v>
      </c>
      <c r="B16" s="517" t="str">
        <f>IF(Регистрация!$D$6&lt;A16," ",CONCATENATE(VLOOKUP(A16,Регистрация!$B$7:$M$55,3,0)," ",VLOOKUP(A16,Регистрация!$B$7:$M$55,4,0)," ","(",VLOOKUP(A16,Регистрация!$B$7:$M$55,11,0),")"))</f>
        <v>Соловьев  Федор  (Кожевников М.Н.)</v>
      </c>
      <c r="C16" s="517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41" t="str">
        <f>IF(Регистрация!$D$6&lt;R16," ",CONCATENATE(VLOOKUP(R16,Регистрация!$B$7:$M$55,3,0)," ",VLOOKUP(R16,Регистрация!$B$7:$M$55,4,0)," ","(",VLOOKUP(R16,Регистрация!$B$7:$M$55,11,0),")"))</f>
        <v xml:space="preserve"> </v>
      </c>
      <c r="R16" s="239">
        <v>6</v>
      </c>
    </row>
    <row r="17" spans="1:18" ht="11.25" customHeight="1">
      <c r="A17" s="238"/>
      <c r="B17" s="522"/>
      <c r="C17" s="522"/>
      <c r="D17" s="239"/>
      <c r="E17" s="245" t="str">
        <f>IF(D17=0," ",CONCATENATE(VLOOKUP(D17,Регистрация!$B$7:$M$55,3,0)," ",VLOOKUP(D17,Регистрация!$B$7:$M$55,4,0)))</f>
        <v xml:space="preserve"> </v>
      </c>
      <c r="F17" s="238"/>
      <c r="G17" s="252"/>
      <c r="H17" s="238"/>
      <c r="I17" s="252"/>
      <c r="J17" s="230"/>
      <c r="K17" s="253"/>
      <c r="L17" s="238"/>
      <c r="M17" s="253"/>
      <c r="N17" s="238"/>
      <c r="O17" s="245" t="str">
        <f>IF(N17=0," ",CONCATENATE(VLOOKUP(N17,Регистрация!$B$7:$M$55,3,0)," ",VLOOKUP(N17,Регистрация!$B$7:$M$55,4,0)))</f>
        <v xml:space="preserve"> </v>
      </c>
      <c r="P17" s="239"/>
      <c r="Q17" s="237"/>
      <c r="R17" s="238"/>
    </row>
    <row r="18" spans="1:18" ht="11.25" customHeight="1">
      <c r="A18" s="239">
        <v>21</v>
      </c>
      <c r="B18" s="517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517"/>
      <c r="D18" s="238"/>
      <c r="E18" s="284"/>
      <c r="F18" s="238"/>
      <c r="G18" s="258"/>
      <c r="H18" s="238"/>
      <c r="I18" s="252"/>
      <c r="J18" s="230"/>
      <c r="K18" s="253"/>
      <c r="L18" s="238"/>
      <c r="M18" s="259"/>
      <c r="N18" s="238"/>
      <c r="O18" s="285"/>
      <c r="P18" s="238"/>
      <c r="Q18" s="241" t="str">
        <f>IF(Регистрация!$D$6&lt;R18," ",CONCATENATE(VLOOKUP(R18,Регистрация!$B$7:$M$55,3,0)," ",VLOOKUP(R18,Регистрация!$B$7:$M$55,4,0)," ","(",VLOOKUP(R18,Регистрация!$B$7:$M$55,11,0),")"))</f>
        <v xml:space="preserve"> </v>
      </c>
      <c r="R18" s="239">
        <v>22</v>
      </c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IF(L19=0," ",CONCATENATE(VLOOKUP(L19,Регистрация!$B$7:$M$55,3,0)," ",VLOOKUP(L19,Регистрация!$B$7:$M$55,4,0)))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47">
        <v>13</v>
      </c>
      <c r="B20" s="517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7"/>
      <c r="D20" s="233"/>
      <c r="E20" s="248"/>
      <c r="F20" s="233"/>
      <c r="G20" s="260"/>
      <c r="H20" s="233"/>
      <c r="I20" s="252"/>
      <c r="J20" s="261"/>
      <c r="K20" s="253"/>
      <c r="L20" s="238"/>
      <c r="M20" s="262"/>
      <c r="N20" s="238"/>
      <c r="O20" s="282"/>
      <c r="P20" s="238"/>
      <c r="Q20" s="241" t="str">
        <f>IF(Регистрация!$D$6&lt;R20," ",CONCATENATE(VLOOKUP(R20,Регистрация!$B$7:$M$55,3,0)," ",VLOOKUP(R20,Регистрация!$B$7:$M$55,4,0)," ","(",VLOOKUP(R20,Регистрация!$B$7:$M$55,11,0),")"))</f>
        <v xml:space="preserve"> </v>
      </c>
      <c r="R20" s="239">
        <v>14</v>
      </c>
    </row>
    <row r="21" spans="1:18" ht="11.25" customHeight="1">
      <c r="A21" s="233"/>
      <c r="B21" s="522"/>
      <c r="C21" s="522"/>
      <c r="D21" s="247"/>
      <c r="E21" s="245" t="str">
        <f>IF(D21=0," ",CONCATENATE(VLOOKUP(D21,Регистрация!$B$7:$M$55,3,0)," ",VLOOKUP(D21,Регистрация!$B$7:$M$55,4,0)))</f>
        <v xml:space="preserve"> </v>
      </c>
      <c r="F21" s="233"/>
      <c r="G21" s="260"/>
      <c r="H21" s="233"/>
      <c r="I21" s="252"/>
      <c r="K21" s="253"/>
      <c r="L21" s="238"/>
      <c r="M21" s="262"/>
      <c r="N21" s="238"/>
      <c r="O21" s="245" t="str">
        <f>IF(N21=0," ",CONCATENATE(VLOOKUP(N21,Регистрация!$B$7:$M$55,3,0)," ",VLOOKUP(N21,Регистрация!$B$7:$M$55,4,0)))</f>
        <v xml:space="preserve"> </v>
      </c>
      <c r="P21" s="239"/>
      <c r="Q21" s="237"/>
      <c r="R21" s="238"/>
    </row>
    <row r="22" spans="1:18" ht="11.25" customHeight="1">
      <c r="A22" s="247">
        <v>25</v>
      </c>
      <c r="B22" s="517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7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41" t="str">
        <f>IF(Регистрация!$D$6&lt;R22," ",CONCATENATE(VLOOKUP(R22,Регистрация!$B$7:$M$55,3,0)," ",VLOOKUP(R22,Регистрация!$B$7:$M$55,4,0)," ","(",VLOOKUP(R22,Регистрация!$B$7:$M$55,11,0),")"))</f>
        <v xml:space="preserve"> </v>
      </c>
      <c r="R22" s="239">
        <v>26</v>
      </c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IF(J23=0," ",CONCATENATE(VLOOKUP(J23,Регистрация!$B$7:$M$55,3,0)," ",VLOOKUP(J23,Регистрация!$B$7:$M$55,4,0)))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33"/>
      <c r="B24" s="522"/>
      <c r="C24" s="522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37"/>
      <c r="R24" s="238"/>
    </row>
    <row r="25" spans="1:18" ht="11.25" customHeight="1">
      <c r="A25" s="239">
        <v>3</v>
      </c>
      <c r="B25" s="517" t="str">
        <f>IF(Регистрация!$D$6&lt;A25," ",CONCATENATE(VLOOKUP(A25,Регистрация!$B$7:$M$55,3,0)," ",VLOOKUP(A25,Регистрация!$B$7:$M$55,4,0)," ","(",VLOOKUP(A25,Регистрация!$B$7:$M$55,11,0),")"))</f>
        <v>Подольский Михаил (Страхов В.Д.)</v>
      </c>
      <c r="C25" s="517"/>
      <c r="D25" s="517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7"/>
      <c r="F25" s="233"/>
      <c r="G25" s="260"/>
      <c r="H25" s="233"/>
      <c r="I25" s="252"/>
      <c r="J25" s="264"/>
      <c r="K25" s="253"/>
      <c r="L25" s="238"/>
      <c r="M25" s="262"/>
      <c r="N25" s="238"/>
      <c r="O25" s="523" t="str">
        <f>IF(Регистрация!$D$6&lt;R25," ",CONCATENATE(VLOOKUP(R25,Регистрация!$B$7:$M$55,3,0)," ",VLOOKUP(R25,Регистрация!$B$7:$M$55,4,0)," ","(",VLOOKUP(R25,Регистрация!$B$7:$M$55,11,0),")"))</f>
        <v>Найфонов Тимур (Попкова А.В., Высоколов Е.А.)</v>
      </c>
      <c r="P25" s="523"/>
      <c r="Q25" s="523" t="e">
        <f>IF(Регистрация!$D$6&lt;P25," ",CONCATENATE(VLOOKUP(P25,Регистрация!$B$7:$M$55,3,0)," ",VLOOKUP(P25,Регистрация!$B$7:$M$55,4,0)," ","(",VLOOKUP(P25,Регистрация!$B$7:$M$55,11,0),")"))</f>
        <v>#N/A</v>
      </c>
      <c r="R25" s="239">
        <v>4</v>
      </c>
    </row>
    <row r="26" spans="1:18" ht="11.25" customHeight="1">
      <c r="A26" s="233"/>
      <c r="B26" s="522"/>
      <c r="C26" s="522"/>
      <c r="D26" s="233"/>
      <c r="E26" s="242"/>
      <c r="F26" s="233"/>
      <c r="G26" s="260"/>
      <c r="H26" s="233"/>
      <c r="I26" s="252"/>
      <c r="J26" s="264"/>
      <c r="K26" s="253"/>
      <c r="L26" s="238"/>
      <c r="M26" s="262"/>
      <c r="N26" s="238"/>
      <c r="O26" s="243"/>
      <c r="P26" s="238"/>
      <c r="Q26" s="237"/>
      <c r="R26" s="238"/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IF(L27=0," ",CONCATENATE(VLOOKUP(L27,Регистрация!$B$7:$M$55,3,0)," ",VLOOKUP(L27,Регистрация!$B$7:$M$55,4,0)))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47">
        <v>11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82"/>
      <c r="P28" s="238"/>
      <c r="Q28" s="241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239">
        <v>12</v>
      </c>
    </row>
    <row r="29" spans="1:18" ht="11.25" customHeight="1">
      <c r="A29" s="233"/>
      <c r="B29" s="522"/>
      <c r="C29" s="522"/>
      <c r="D29" s="247"/>
      <c r="E29" s="245" t="str">
        <f>IF(D29=0," ",CONCATENATE(VLOOKUP(D29,Регистрация!$B$7:$M$55,3,0)," ",VLOOKUP(D29,Регистрация!$B$7:$M$55,4,0)))</f>
        <v xml:space="preserve"> </v>
      </c>
      <c r="F29" s="233"/>
      <c r="G29" s="252"/>
      <c r="H29" s="233"/>
      <c r="I29" s="252"/>
      <c r="J29" s="264"/>
      <c r="K29" s="253"/>
      <c r="L29" s="238"/>
      <c r="M29" s="253"/>
      <c r="N29" s="238"/>
      <c r="O29" s="245" t="str">
        <f>IF(N29=0," ",CONCATENATE(VLOOKUP(N29,Регистрация!$B$7:$M$55,3,0)," ",VLOOKUP(N29,Регистрация!$B$7:$M$55,4,0)))</f>
        <v xml:space="preserve"> </v>
      </c>
      <c r="P29" s="239"/>
      <c r="Q29" s="237"/>
      <c r="R29" s="238"/>
    </row>
    <row r="30" spans="1:18" ht="11.25" customHeight="1">
      <c r="A30" s="239">
        <v>19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41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239">
        <v>20</v>
      </c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83"/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8"/>
      <c r="B32" s="522"/>
      <c r="C32" s="522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9">
        <v>7</v>
      </c>
      <c r="B33" s="517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517"/>
      <c r="D33" s="517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7"/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8</v>
      </c>
    </row>
    <row r="34" spans="1:18" ht="11.25" customHeight="1">
      <c r="A34" s="238"/>
      <c r="B34" s="522"/>
      <c r="C34" s="522"/>
      <c r="D34" s="233"/>
      <c r="E34" s="242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IF(L35=0," ",CONCATENATE(VLOOKUP(L35,Регистрация!$B$7:$M$55,3,0)," ",VLOOKUP(L35,Регистрация!$B$7:$M$55,4,0)))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47">
        <v>15</v>
      </c>
      <c r="B36" s="517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7"/>
      <c r="D36" s="233"/>
      <c r="E36" s="248"/>
      <c r="F36" s="225"/>
      <c r="G36" s="225"/>
      <c r="H36" s="225"/>
      <c r="I36" s="225"/>
      <c r="J36" s="264"/>
      <c r="K36" s="264"/>
      <c r="O36" s="282"/>
      <c r="P36" s="238"/>
      <c r="Q36" s="241" t="str">
        <f>IF(Регистрация!$D$6&lt;R36," ",CONCATENATE(VLOOKUP(R36,Регистрация!$B$7:$M$55,3,0)," ",VLOOKUP(R36,Регистрация!$B$7:$M$55,4,0)," ","(",VLOOKUP(R36,Регистрация!$B$7:$M$55,11,0),")"))</f>
        <v xml:space="preserve"> </v>
      </c>
      <c r="R36" s="239">
        <v>16</v>
      </c>
    </row>
    <row r="37" spans="1:18" ht="11.25" customHeight="1">
      <c r="A37" s="233"/>
      <c r="B37" s="522"/>
      <c r="C37" s="522"/>
      <c r="D37" s="247"/>
      <c r="E37" s="245" t="str">
        <f>IF(D37=0," ",CONCATENATE(VLOOKUP(D37,Регистрация!$B$7:$M$55,3,0)," ",VLOOKUP(D37,Регистрация!$B$7:$M$55,4,0)))</f>
        <v xml:space="preserve"> </v>
      </c>
      <c r="F37" s="225"/>
      <c r="G37" s="225"/>
      <c r="H37" s="266"/>
      <c r="I37" s="267"/>
      <c r="J37" s="230"/>
      <c r="K37" s="264"/>
      <c r="O37" s="245" t="str">
        <f>IF(N37=0," ",CONCATENATE(VLOOKUP(N37,Регистрация!$B$7:$M$55,3,0)," ",VLOOKUP(N37,Регистрация!$B$7:$M$55,4,0)))</f>
        <v xml:space="preserve"> </v>
      </c>
      <c r="P37" s="239"/>
      <c r="Q37" s="237"/>
      <c r="R37" s="238"/>
    </row>
    <row r="38" spans="1:18" ht="11.25" customHeight="1">
      <c r="A38" s="247">
        <v>23</v>
      </c>
      <c r="B38" s="517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7"/>
      <c r="D38" s="227"/>
      <c r="E38" s="263"/>
      <c r="F38" s="268"/>
      <c r="G38" s="268"/>
      <c r="H38" s="524"/>
      <c r="I38" s="524"/>
      <c r="J38" s="524"/>
      <c r="K38" s="524"/>
      <c r="L38" s="524"/>
      <c r="Q38" s="241" t="str">
        <f>IF(Регистрация!$D$6&lt;R38," ",CONCATENATE(VLOOKUP(R38,Регистрация!$B$7:$M$55,3,0)," ",VLOOKUP(R38,Регистрация!$B$7:$M$55,4,0)," ","(",VLOOKUP(R38,Регистрация!$B$7:$M$55,11,0),")"))</f>
        <v xml:space="preserve"> </v>
      </c>
      <c r="R38" s="239">
        <v>24</v>
      </c>
    </row>
    <row r="39" spans="1:18" ht="12" customHeight="1">
      <c r="A39" s="233"/>
      <c r="B39" s="522"/>
      <c r="C39" s="522"/>
      <c r="D39" s="227"/>
      <c r="E39" s="263"/>
      <c r="F39" s="268"/>
      <c r="G39" s="268"/>
      <c r="H39" s="524" t="s">
        <v>23</v>
      </c>
      <c r="I39" s="524"/>
      <c r="J39" s="524"/>
      <c r="K39" s="524"/>
      <c r="L39" s="524"/>
      <c r="Q39" s="237"/>
      <c r="R39" s="238"/>
    </row>
    <row r="40" spans="1:18" ht="11.25" customHeight="1">
      <c r="A40" s="224"/>
      <c r="B40" s="264"/>
      <c r="C40" s="264"/>
      <c r="D40" s="269"/>
      <c r="E40" s="264"/>
      <c r="H40" s="266"/>
      <c r="J40" s="230"/>
      <c r="K40" s="264"/>
    </row>
    <row r="41" spans="1:18" ht="11.25" customHeight="1">
      <c r="A41" s="518" t="s">
        <v>19</v>
      </c>
      <c r="B41" s="518"/>
      <c r="C41" s="518"/>
      <c r="D41" s="518"/>
      <c r="E41" s="518"/>
      <c r="H41" s="239"/>
      <c r="I41" s="519" t="str">
        <f>IF(H41=0," ",CONCATENATE(VLOOKUP(H41,Регистрация!$B$7:$M$55,3,0)," ",VLOOKUP(H41,Регистрация!$B$7:$M$55,4,0)))</f>
        <v xml:space="preserve"> </v>
      </c>
      <c r="J41" s="519" t="e">
        <f>IF(I41=0," ",CONCATENATE(VLOOKUP(I41,Регистрация!$B$7:$M$55,3,0)," ",VLOOKUP(I41,Регистрация!$B$7:$M$55,4,0)))</f>
        <v>#N/A</v>
      </c>
      <c r="K41" s="519" t="e">
        <f>IF(J41=0," ",CONCATENATE(VLOOKUP(J41,Регистрация!$B$7:$M$55,3,0)," ",VLOOKUP(J41,Регистрация!$B$7:$M$55,4,0)))</f>
        <v>#N/A</v>
      </c>
    </row>
    <row r="42" spans="1:18" ht="11.25" customHeight="1">
      <c r="A42" s="270"/>
      <c r="B42" s="271" t="s">
        <v>25</v>
      </c>
      <c r="C42" s="530" t="s">
        <v>21</v>
      </c>
      <c r="D42" s="530"/>
      <c r="E42" s="530"/>
      <c r="F42" s="530"/>
      <c r="H42" s="238"/>
      <c r="I42" s="272"/>
      <c r="J42" s="273"/>
      <c r="K42" s="273"/>
      <c r="L42" s="239"/>
      <c r="M42" s="521" t="str">
        <f>IF(L42=0," ",CONCATENATE(VLOOKUP(L42,Регистрация!$B$7:$M$55,3,0)," ",VLOOKUP(L42,Регистрация!$B$7:$M$55,4,0)))</f>
        <v xml:space="preserve"> </v>
      </c>
      <c r="N42" s="521"/>
    </row>
    <row r="43" spans="1:18" ht="11.25" customHeight="1">
      <c r="A43" s="274"/>
      <c r="B43" s="275">
        <v>1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34"/>
      <c r="H43" s="239"/>
      <c r="I43" s="519" t="str">
        <f>IF(H43=0," ",CONCATENATE(VLOOKUP(H43,Регистрация!$B$7:$M$55,3,0)," ",VLOOKUP(H43,Регистрация!$B$7:$M$55,4,0)))</f>
        <v xml:space="preserve"> </v>
      </c>
      <c r="J43" s="519" t="e">
        <f>IF(I43=0," ",CONCATENATE(VLOOKUP(I43,Регистрация!$B$7:$M$55,3,0)," ",VLOOKUP(I43,Регистрация!$B$7:$M$55,4,0)))</f>
        <v>#N/A</v>
      </c>
      <c r="K43" s="519" t="e">
        <f>IF(J43=0," ",CONCATENATE(VLOOKUP(J43,Регистрация!$B$7:$M$55,3,0)," ",VLOOKUP(J43,Регистрация!$B$7:$M$55,4,0)))</f>
        <v>#N/A</v>
      </c>
    </row>
    <row r="44" spans="1:18" ht="11.25" customHeight="1">
      <c r="A44" s="274"/>
      <c r="B44" s="275">
        <v>2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1.25" customHeight="1">
      <c r="A45" s="276"/>
      <c r="B45" s="277">
        <v>3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11.25" customHeight="1">
      <c r="A46" s="276"/>
      <c r="B46" s="277">
        <v>4</v>
      </c>
      <c r="C46" s="517" t="str">
        <f>IF(A46=0," ",CONCATENATE(VLOOKUP(A46,Регистрация!$B$7:$M$55,3,0)," ",VLOOKUP(A46,Регистрация!$B$7:$M$55,4,0)," ",VLOOKUP(A46,Регистрация!$B$7:$M$55,5,0)," ","(",VLOOKUP(A46,Регистрация!$B$7:$M$55,11,0),")"))</f>
        <v xml:space="preserve"> </v>
      </c>
      <c r="D46" s="517"/>
      <c r="E46" s="517"/>
      <c r="F46" s="517"/>
      <c r="G46" s="264"/>
      <c r="H46" s="264"/>
      <c r="I46" s="264"/>
      <c r="J46" s="264"/>
      <c r="K46" s="264"/>
      <c r="L46" s="212"/>
      <c r="M46" s="212"/>
      <c r="N46" s="212"/>
      <c r="O46" s="212"/>
      <c r="P46" s="212"/>
      <c r="Q46" s="212"/>
      <c r="R46" s="213"/>
    </row>
    <row r="47" spans="1:18" s="219" customFormat="1" ht="25.5" customHeight="1">
      <c r="A47" s="516" t="s">
        <v>26</v>
      </c>
      <c r="B47" s="516"/>
      <c r="C47" s="516"/>
      <c r="D47" s="279"/>
      <c r="E47" s="278"/>
      <c r="F47" s="278"/>
      <c r="G47" s="278"/>
      <c r="H47" s="280"/>
      <c r="I47" s="280"/>
      <c r="J47" s="280"/>
      <c r="K47" s="280"/>
      <c r="L47" s="280"/>
      <c r="M47" s="278"/>
      <c r="N47" s="278"/>
      <c r="O47" s="516" t="str">
        <f>Регистрация!L56</f>
        <v>Чириков Д.Ю.</v>
      </c>
      <c r="P47" s="516"/>
      <c r="Q47" s="516"/>
      <c r="R47" s="281"/>
    </row>
    <row r="48" spans="1:18" s="219" customFormat="1" ht="15.75" customHeight="1">
      <c r="A48" s="279"/>
      <c r="B48" s="278"/>
      <c r="C48" s="278"/>
      <c r="D48" s="279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81"/>
    </row>
    <row r="49" spans="1:18" ht="12.95" customHeight="1">
      <c r="A49" s="516" t="s">
        <v>27</v>
      </c>
      <c r="B49" s="516"/>
      <c r="C49" s="516"/>
      <c r="D49" s="279"/>
      <c r="E49" s="278"/>
      <c r="F49" s="278"/>
      <c r="G49" s="278"/>
      <c r="H49" s="280"/>
      <c r="I49" s="280"/>
      <c r="J49" s="280"/>
      <c r="K49" s="280"/>
      <c r="L49" s="280"/>
      <c r="M49" s="278"/>
      <c r="N49" s="278"/>
      <c r="O49" s="516" t="str">
        <f>Регистрация!L58</f>
        <v>Неряхина П.А.</v>
      </c>
      <c r="P49" s="516"/>
      <c r="Q49" s="516"/>
      <c r="R49" s="281"/>
    </row>
    <row r="50" spans="1:18" s="212" customFormat="1"/>
    <row r="51" spans="1:18" s="212" customFormat="1"/>
    <row r="52" spans="1:18" s="212" customFormat="1"/>
    <row r="53" spans="1:18" s="212" customFormat="1"/>
    <row r="54" spans="1:18" s="212" customFormat="1"/>
    <row r="55" spans="1:18" s="212" customFormat="1"/>
    <row r="56" spans="1:18" s="212" customFormat="1"/>
    <row r="57" spans="1:18" s="212" customFormat="1"/>
    <row r="58" spans="1:18" s="212" customFormat="1"/>
    <row r="59" spans="1:18" s="212" customFormat="1"/>
    <row r="60" spans="1:18" s="212" customFormat="1"/>
    <row r="61" spans="1:18" s="212" customFormat="1"/>
    <row r="62" spans="1:18" s="212" customFormat="1"/>
    <row r="63" spans="1:18" s="212" customFormat="1"/>
    <row r="64" spans="1:18" s="212" customFormat="1"/>
    <row r="65" spans="18:18" s="212" customFormat="1"/>
    <row r="66" spans="18:18">
      <c r="R66" s="212"/>
    </row>
  </sheetData>
  <sheetProtection sheet="1" objects="1" scenarios="1"/>
  <mergeCells count="57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E25"/>
    <mergeCell ref="O25:Q25"/>
    <mergeCell ref="B26:C26"/>
    <mergeCell ref="B27:C27"/>
    <mergeCell ref="B28:C28"/>
    <mergeCell ref="B29:C29"/>
    <mergeCell ref="B30:C30"/>
    <mergeCell ref="B31:C31"/>
    <mergeCell ref="B32:C32"/>
    <mergeCell ref="B33:E33"/>
    <mergeCell ref="O33:Q33"/>
    <mergeCell ref="B34:C34"/>
    <mergeCell ref="B35:C35"/>
    <mergeCell ref="B36:C36"/>
    <mergeCell ref="B37:C37"/>
    <mergeCell ref="B38:C38"/>
    <mergeCell ref="H38:L38"/>
    <mergeCell ref="B39:C39"/>
    <mergeCell ref="H39:L39"/>
    <mergeCell ref="A41:E41"/>
    <mergeCell ref="I41:K41"/>
    <mergeCell ref="C42:F42"/>
    <mergeCell ref="M42:N42"/>
    <mergeCell ref="C43:F43"/>
    <mergeCell ref="I43:K43"/>
    <mergeCell ref="C44:F44"/>
    <mergeCell ref="C45:F45"/>
    <mergeCell ref="C46:F46"/>
    <mergeCell ref="A47:C47"/>
    <mergeCell ref="O47:Q47"/>
    <mergeCell ref="A49:C49"/>
    <mergeCell ref="O49:Q49"/>
  </mergeCells>
  <pageMargins left="0.32986111111111099" right="0.15972222222222199" top="0.140277777777778" bottom="0.209722222222222" header="0.51180555555555496" footer="0.51180555555555496"/>
  <pageSetup paperSize="9" firstPageNumber="0" orientation="landscape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J66"/>
  <sheetViews>
    <sheetView topLeftCell="A2" zoomScaleNormal="100" workbookViewId="0">
      <selection activeCell="P24" sqref="P24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 t="s">
        <v>24</v>
      </c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IF(L11=0," ",CONCATENATE(VLOOKUP(L11,Регистрация!$B$7:$M$55,3,0)," ",VLOOKUP(L11,Регистрация!$B$7:$M$55,4,0)))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45" t="str">
        <f>IF(D13=0," ",CONCATENATE(VLOOKUP(D13,Регистрация!$B$7:$M$55,3,0)," ",VLOOKUP(D13,Регистрация!$B$7:$M$55,4,0)))</f>
        <v xml:space="preserve"> </v>
      </c>
      <c r="F13" s="238"/>
      <c r="G13" s="252"/>
      <c r="H13" s="230"/>
      <c r="I13" s="230"/>
      <c r="J13" s="230"/>
      <c r="K13" s="235"/>
      <c r="M13" s="253"/>
      <c r="N13" s="238"/>
      <c r="O13" s="245" t="str">
        <f>IF(N13=0," ",CONCATENATE(VLOOKUP(N13,Регистрация!$B$7:$M$55,3,0)," ",VLOOKUP(N13,Регистрация!$B$7:$M$55,4,0)))</f>
        <v xml:space="preserve"> </v>
      </c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45" t="str">
        <f>IF(J15=0," ",CONCATENATE(VLOOKUP(J15,Регистрация!$B$7:$M$55,3,0)," ",VLOOKUP(J15,Регистрация!$B$7:$M$55,4,0)))</f>
        <v xml:space="preserve"> </v>
      </c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9">
        <v>5</v>
      </c>
      <c r="B16" s="517" t="str">
        <f>IF(Регистрация!$D$6&lt;A16," ",CONCATENATE(VLOOKUP(A16,Регистрация!$B$7:$M$55,3,0)," ",VLOOKUP(A16,Регистрация!$B$7:$M$55,4,0)," ","(",VLOOKUP(A16,Регистрация!$B$7:$M$55,11,0),")"))</f>
        <v>Соловьев  Федор  (Кожевников М.Н.)</v>
      </c>
      <c r="C16" s="517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41" t="str">
        <f>IF(Регистрация!$D$6&lt;R16," ",CONCATENATE(VLOOKUP(R16,Регистрация!$B$7:$M$55,3,0)," ",VLOOKUP(R16,Регистрация!$B$7:$M$55,4,0)," ","(",VLOOKUP(R16,Регистрация!$B$7:$M$55,11,0),")"))</f>
        <v xml:space="preserve"> </v>
      </c>
      <c r="R16" s="239">
        <v>6</v>
      </c>
    </row>
    <row r="17" spans="1:18" ht="11.25" customHeight="1">
      <c r="A17" s="238"/>
      <c r="B17" s="522"/>
      <c r="C17" s="522"/>
      <c r="D17" s="239"/>
      <c r="E17" s="245" t="str">
        <f>IF(D17=0," ",CONCATENATE(VLOOKUP(D17,Регистрация!$B$7:$M$55,3,0)," ",VLOOKUP(D17,Регистрация!$B$7:$M$55,4,0)))</f>
        <v xml:space="preserve"> </v>
      </c>
      <c r="F17" s="238"/>
      <c r="G17" s="252"/>
      <c r="H17" s="238"/>
      <c r="I17" s="252"/>
      <c r="J17" s="230"/>
      <c r="K17" s="253"/>
      <c r="L17" s="238"/>
      <c r="M17" s="253"/>
      <c r="N17" s="238"/>
      <c r="O17" s="241"/>
      <c r="P17" s="239"/>
      <c r="Q17" s="237"/>
      <c r="R17" s="238"/>
    </row>
    <row r="18" spans="1:18" ht="11.25" customHeight="1">
      <c r="A18" s="239">
        <v>21</v>
      </c>
      <c r="B18" s="517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517"/>
      <c r="D18" s="238"/>
      <c r="E18" s="284"/>
      <c r="F18" s="238"/>
      <c r="G18" s="258"/>
      <c r="H18" s="238"/>
      <c r="I18" s="252"/>
      <c r="J18" s="230"/>
      <c r="K18" s="253"/>
      <c r="L18" s="238"/>
      <c r="M18" s="259"/>
      <c r="N18" s="238"/>
      <c r="O18" s="285"/>
      <c r="P18" s="238"/>
      <c r="Q18" s="241" t="str">
        <f>IF(Регистрация!$D$6&lt;R18," ",CONCATENATE(VLOOKUP(R18,Регистрация!$B$7:$M$55,3,0)," ",VLOOKUP(R18,Регистрация!$B$7:$M$55,4,0)," ","(",VLOOKUP(R18,Регистрация!$B$7:$M$55,11,0),")"))</f>
        <v xml:space="preserve"> </v>
      </c>
      <c r="R18" s="239">
        <v>22</v>
      </c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IF(L19=0," ",CONCATENATE(VLOOKUP(L19,Регистрация!$B$7:$M$55,3,0)," ",VLOOKUP(L19,Регистрация!$B$7:$M$55,4,0)))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47">
        <v>13</v>
      </c>
      <c r="B20" s="517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7"/>
      <c r="D20" s="233"/>
      <c r="E20" s="248"/>
      <c r="F20" s="233"/>
      <c r="G20" s="260"/>
      <c r="H20" s="233"/>
      <c r="I20" s="252"/>
      <c r="J20" s="261"/>
      <c r="K20" s="253"/>
      <c r="L20" s="238"/>
      <c r="M20" s="262"/>
      <c r="N20" s="238"/>
      <c r="O20" s="282"/>
      <c r="P20" s="238"/>
      <c r="Q20" s="241" t="str">
        <f>IF(Регистрация!$D$6&lt;R20," ",CONCATENATE(VLOOKUP(R20,Регистрация!$B$7:$M$55,3,0)," ",VLOOKUP(R20,Регистрация!$B$7:$M$55,4,0)," ","(",VLOOKUP(R20,Регистрация!$B$7:$M$55,11,0),")"))</f>
        <v xml:space="preserve"> </v>
      </c>
      <c r="R20" s="239">
        <v>14</v>
      </c>
    </row>
    <row r="21" spans="1:18" ht="11.25" customHeight="1">
      <c r="A21" s="233"/>
      <c r="B21" s="522"/>
      <c r="C21" s="522"/>
      <c r="D21" s="247"/>
      <c r="E21" s="245" t="str">
        <f>IF(D21=0," ",CONCATENATE(VLOOKUP(D21,Регистрация!$B$7:$M$55,3,0)," ",VLOOKUP(D21,Регистрация!$B$7:$M$55,4,0)))</f>
        <v xml:space="preserve"> </v>
      </c>
      <c r="F21" s="233"/>
      <c r="G21" s="260"/>
      <c r="H21" s="233"/>
      <c r="I21" s="252"/>
      <c r="K21" s="253"/>
      <c r="L21" s="238"/>
      <c r="M21" s="262"/>
      <c r="N21" s="238"/>
      <c r="O21" s="241"/>
      <c r="P21" s="239"/>
      <c r="Q21" s="237"/>
      <c r="R21" s="238"/>
    </row>
    <row r="22" spans="1:18" ht="11.25" customHeight="1">
      <c r="A22" s="247">
        <v>25</v>
      </c>
      <c r="B22" s="517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7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41" t="str">
        <f>IF(Регистрация!$D$6&lt;R22," ",CONCATENATE(VLOOKUP(R22,Регистрация!$B$7:$M$55,3,0)," ",VLOOKUP(R22,Регистрация!$B$7:$M$55,4,0)," ","(",VLOOKUP(R22,Регистрация!$B$7:$M$55,11,0),")"))</f>
        <v xml:space="preserve"> </v>
      </c>
      <c r="R22" s="239">
        <v>26</v>
      </c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IF(J23=0," ",CONCATENATE(VLOOKUP(J23,Регистрация!$B$7:$M$55,3,0)," ",VLOOKUP(J23,Регистрация!$B$7:$M$55,4,0)))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47">
        <v>3</v>
      </c>
      <c r="B24" s="517" t="str">
        <f>IF(Регистрация!$D$6&lt;A24," ",CONCATENATE(VLOOKUP(A24,Регистрация!$B$7:$M$55,3,0)," ",VLOOKUP(A24,Регистрация!$B$7:$M$55,4,0)," ","(",VLOOKUP(A24,Регистрация!$B$7:$M$55,11,0),")"))</f>
        <v>Подольский Михаил (Страхов В.Д.)</v>
      </c>
      <c r="C24" s="517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37"/>
      <c r="R24" s="238"/>
    </row>
    <row r="25" spans="1:18" ht="11.25" customHeight="1">
      <c r="A25" s="238"/>
      <c r="B25" s="522"/>
      <c r="C25" s="522"/>
      <c r="D25" s="247"/>
      <c r="E25" s="245" t="str">
        <f>IF(D25=0," ",CONCATENATE(VLOOKUP(D25,Регистрация!$B$7:$M$55,3,0)," ",VLOOKUP(D25,Регистрация!$B$7:$M$55,4,0)))</f>
        <v xml:space="preserve"> </v>
      </c>
      <c r="F25" s="233"/>
      <c r="G25" s="260"/>
      <c r="H25" s="233"/>
      <c r="I25" s="252"/>
      <c r="J25" s="264"/>
      <c r="K25" s="253"/>
      <c r="L25" s="238"/>
      <c r="M25" s="262"/>
      <c r="N25" s="238"/>
      <c r="O25" s="523" t="str">
        <f>IF(Регистрация!$D$6&lt;R25," ",CONCATENATE(VLOOKUP(R25,Регистрация!$B$7:$M$55,3,0)," ",VLOOKUP(R25,Регистрация!$B$7:$M$55,4,0)," ","(",VLOOKUP(R25,Регистрация!$B$7:$M$55,11,0),")"))</f>
        <v>Найфонов Тимур (Попкова А.В., Высоколов Е.А.)</v>
      </c>
      <c r="P25" s="523"/>
      <c r="Q25" s="523" t="e">
        <f>IF(Регистрация!$D$6&lt;P25," ",CONCATENATE(VLOOKUP(P25,Регистрация!$B$7:$M$55,3,0)," ",VLOOKUP(P25,Регистрация!$B$7:$M$55,4,0)," ","(",VLOOKUP(P25,Регистрация!$B$7:$M$55,11,0),")"))</f>
        <v>#N/A</v>
      </c>
      <c r="R25" s="239">
        <v>4</v>
      </c>
    </row>
    <row r="26" spans="1:18" ht="11.25" customHeight="1">
      <c r="A26" s="247">
        <v>27</v>
      </c>
      <c r="B26" s="517" t="str">
        <f>IF(Регистрация!$D$6&lt;A26," ",CONCATENATE(VLOOKUP(A26,Регистрация!$B$7:$M$55,3,0)," ",VLOOKUP(A26,Регистрация!$B$7:$M$55,4,0)," ","(",VLOOKUP(A26,Регистрация!$B$7:$M$55,11,0),")"))</f>
        <v xml:space="preserve"> </v>
      </c>
      <c r="C26" s="517"/>
      <c r="D26" s="233"/>
      <c r="E26" s="284"/>
      <c r="F26" s="233"/>
      <c r="G26" s="260"/>
      <c r="H26" s="233"/>
      <c r="I26" s="252"/>
      <c r="J26" s="264"/>
      <c r="K26" s="253"/>
      <c r="L26" s="238"/>
      <c r="M26" s="262"/>
      <c r="N26" s="238"/>
      <c r="O26" s="243"/>
      <c r="P26" s="238"/>
      <c r="Q26" s="237"/>
      <c r="R26" s="238"/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IF(L27=0," ",CONCATENATE(VLOOKUP(L27,Регистрация!$B$7:$M$55,3,0)," ",VLOOKUP(L27,Регистрация!$B$7:$M$55,4,0)))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47">
        <v>11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82"/>
      <c r="P28" s="238"/>
      <c r="Q28" s="241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239">
        <v>12</v>
      </c>
    </row>
    <row r="29" spans="1:18" ht="11.25" customHeight="1">
      <c r="A29" s="233"/>
      <c r="B29" s="522"/>
      <c r="C29" s="522"/>
      <c r="D29" s="247"/>
      <c r="E29" s="245" t="str">
        <f>IF(D29=0," ",CONCATENATE(VLOOKUP(D29,Регистрация!$B$7:$M$55,3,0)," ",VLOOKUP(D29,Регистрация!$B$7:$M$55,4,0)))</f>
        <v xml:space="preserve"> </v>
      </c>
      <c r="F29" s="233"/>
      <c r="G29" s="252"/>
      <c r="H29" s="233"/>
      <c r="I29" s="252"/>
      <c r="J29" s="264"/>
      <c r="K29" s="253"/>
      <c r="L29" s="238"/>
      <c r="M29" s="253"/>
      <c r="N29" s="238"/>
      <c r="O29" s="241"/>
      <c r="P29" s="239"/>
      <c r="Q29" s="237"/>
      <c r="R29" s="238"/>
    </row>
    <row r="30" spans="1:18" ht="11.25" customHeight="1">
      <c r="A30" s="239">
        <v>19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41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239">
        <v>20</v>
      </c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45" t="str">
        <f>IF(J31=0," ",CONCATENATE(VLOOKUP(J31,Регистрация!$B$7:$M$55,3,0)," ",VLOOKUP(J31,Регистрация!$B$7:$M$55,4,0)))</f>
        <v xml:space="preserve"> </v>
      </c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8"/>
      <c r="B32" s="522"/>
      <c r="C32" s="522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9">
        <v>7</v>
      </c>
      <c r="B33" s="517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517"/>
      <c r="D33" s="517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7"/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8</v>
      </c>
    </row>
    <row r="34" spans="1:18" ht="11.25" customHeight="1">
      <c r="A34" s="238"/>
      <c r="B34" s="522"/>
      <c r="C34" s="522"/>
      <c r="D34" s="233"/>
      <c r="E34" s="242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IF(L35=0," ",CONCATENATE(VLOOKUP(L35,Регистрация!$B$7:$M$55,3,0)," ",VLOOKUP(L35,Регистрация!$B$7:$M$55,4,0)))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47">
        <v>15</v>
      </c>
      <c r="B36" s="517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7"/>
      <c r="D36" s="233"/>
      <c r="E36" s="248"/>
      <c r="F36" s="225"/>
      <c r="G36" s="225"/>
      <c r="H36" s="225"/>
      <c r="I36" s="225"/>
      <c r="J36" s="264"/>
      <c r="K36" s="264"/>
      <c r="O36" s="282"/>
      <c r="P36" s="238"/>
      <c r="Q36" s="241" t="str">
        <f>IF(Регистрация!$D$6&lt;R36," ",CONCATENATE(VLOOKUP(R36,Регистрация!$B$7:$M$55,3,0)," ",VLOOKUP(R36,Регистрация!$B$7:$M$55,4,0)," ","(",VLOOKUP(R36,Регистрация!$B$7:$M$55,11,0),")"))</f>
        <v xml:space="preserve"> </v>
      </c>
      <c r="R36" s="239">
        <v>16</v>
      </c>
    </row>
    <row r="37" spans="1:18" ht="11.25" customHeight="1">
      <c r="A37" s="233"/>
      <c r="B37" s="522"/>
      <c r="C37" s="522"/>
      <c r="D37" s="247"/>
      <c r="E37" s="245" t="str">
        <f>IF(D37=0," ",CONCATENATE(VLOOKUP(D37,Регистрация!$B$7:$M$55,3,0)," ",VLOOKUP(D37,Регистрация!$B$7:$M$55,4,0)))</f>
        <v xml:space="preserve"> </v>
      </c>
      <c r="F37" s="225"/>
      <c r="G37" s="225"/>
      <c r="H37" s="266"/>
      <c r="I37" s="267"/>
      <c r="J37" s="230"/>
      <c r="K37" s="264"/>
      <c r="O37" s="245" t="str">
        <f>IF(N37=0," ",CONCATENATE(VLOOKUP(N37,Регистрация!$B$7:$M$55,3,0)," ",VLOOKUP(N37,Регистрация!$B$7:$M$55,4,0)))</f>
        <v xml:space="preserve"> </v>
      </c>
      <c r="P37" s="239"/>
      <c r="Q37" s="237"/>
      <c r="R37" s="238"/>
    </row>
    <row r="38" spans="1:18" ht="11.25" customHeight="1">
      <c r="A38" s="247">
        <v>23</v>
      </c>
      <c r="B38" s="517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7"/>
      <c r="D38" s="227"/>
      <c r="E38" s="263"/>
      <c r="F38" s="268"/>
      <c r="G38" s="268"/>
      <c r="H38" s="524"/>
      <c r="I38" s="524"/>
      <c r="J38" s="524"/>
      <c r="K38" s="524"/>
      <c r="L38" s="524"/>
      <c r="Q38" s="241" t="str">
        <f>IF(Регистрация!$D$6&lt;R38," ",CONCATENATE(VLOOKUP(R38,Регистрация!$B$7:$M$55,3,0)," ",VLOOKUP(R38,Регистрация!$B$7:$M$55,4,0)," ","(",VLOOKUP(R38,Регистрация!$B$7:$M$55,11,0),")"))</f>
        <v xml:space="preserve"> </v>
      </c>
      <c r="R38" s="239">
        <v>24</v>
      </c>
    </row>
    <row r="39" spans="1:18" ht="12" customHeight="1">
      <c r="A39" s="233"/>
      <c r="B39" s="522"/>
      <c r="C39" s="522"/>
      <c r="D39" s="227"/>
      <c r="E39" s="263"/>
      <c r="F39" s="268"/>
      <c r="G39" s="268"/>
      <c r="H39" s="524" t="s">
        <v>23</v>
      </c>
      <c r="I39" s="524"/>
      <c r="J39" s="524"/>
      <c r="K39" s="524"/>
      <c r="L39" s="524"/>
      <c r="Q39" s="237"/>
      <c r="R39" s="238"/>
    </row>
    <row r="40" spans="1:18" ht="12" customHeight="1">
      <c r="A40" s="224"/>
      <c r="B40" s="264"/>
      <c r="C40" s="264"/>
      <c r="D40" s="269"/>
      <c r="E40" s="264"/>
      <c r="H40" s="266"/>
      <c r="J40" s="230"/>
      <c r="K40" s="264"/>
    </row>
    <row r="41" spans="1:18" ht="12" customHeight="1">
      <c r="A41" s="518" t="s">
        <v>19</v>
      </c>
      <c r="B41" s="518"/>
      <c r="C41" s="518"/>
      <c r="D41" s="518"/>
      <c r="E41" s="518"/>
      <c r="H41" s="239"/>
      <c r="I41" s="519" t="str">
        <f>IF(H41=0," ",CONCATENATE(VLOOKUP(H41,Регистрация!$B$7:$M$55,3,0)," ",VLOOKUP(H41,Регистрация!$B$7:$M$55,4,0)))</f>
        <v xml:space="preserve"> </v>
      </c>
      <c r="J41" s="519" t="e">
        <f>IF(I41=0," ",CONCATENATE(VLOOKUP(I41,Регистрация!$B$7:$M$55,3,0)," ",VLOOKUP(I41,Регистрация!$B$7:$M$55,4,0)))</f>
        <v>#N/A</v>
      </c>
      <c r="K41" s="519" t="e">
        <f>IF(J41=0," ",CONCATENATE(VLOOKUP(J41,Регистрация!$B$7:$M$55,3,0)," ",VLOOKUP(J41,Регистрация!$B$7:$M$55,4,0)))</f>
        <v>#N/A</v>
      </c>
    </row>
    <row r="42" spans="1:18" ht="12" customHeight="1">
      <c r="A42" s="270"/>
      <c r="B42" s="271" t="s">
        <v>25</v>
      </c>
      <c r="C42" s="530" t="s">
        <v>21</v>
      </c>
      <c r="D42" s="530"/>
      <c r="E42" s="530"/>
      <c r="F42" s="530"/>
      <c r="H42" s="238"/>
      <c r="I42" s="272"/>
      <c r="J42" s="273"/>
      <c r="K42" s="273"/>
      <c r="L42" s="239"/>
      <c r="M42" s="521" t="str">
        <f>IF(L42=0," ",CONCATENATE(VLOOKUP(L42,Регистрация!$B$7:$M$55,3,0)," ",VLOOKUP(L42,Регистрация!$B$7:$M$55,4,0)))</f>
        <v xml:space="preserve"> </v>
      </c>
      <c r="N42" s="521"/>
    </row>
    <row r="43" spans="1:18" ht="12" customHeight="1">
      <c r="A43" s="274"/>
      <c r="B43" s="275">
        <v>1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34"/>
      <c r="H43" s="239"/>
      <c r="I43" s="519" t="str">
        <f>IF(H43=0," ",CONCATENATE(VLOOKUP(H43,Регистрация!$B$7:$M$55,3,0)," ",VLOOKUP(H43,Регистрация!$B$7:$M$55,4,0)))</f>
        <v xml:space="preserve"> </v>
      </c>
      <c r="J43" s="519" t="e">
        <f>IF(I43=0," ",CONCATENATE(VLOOKUP(I43,Регистрация!$B$7:$M$55,3,0)," ",VLOOKUP(I43,Регистрация!$B$7:$M$55,4,0)))</f>
        <v>#N/A</v>
      </c>
      <c r="K43" s="519" t="e">
        <f>IF(J43=0," ",CONCATENATE(VLOOKUP(J43,Регистрация!$B$7:$M$55,3,0)," ",VLOOKUP(J43,Регистрация!$B$7:$M$55,4,0)))</f>
        <v>#N/A</v>
      </c>
    </row>
    <row r="44" spans="1:18" ht="12" customHeight="1">
      <c r="A44" s="274"/>
      <c r="B44" s="275">
        <v>2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2" customHeight="1">
      <c r="A45" s="276"/>
      <c r="B45" s="277">
        <v>3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12" customHeight="1">
      <c r="A46" s="276"/>
      <c r="B46" s="277">
        <v>4</v>
      </c>
      <c r="C46" s="517" t="str">
        <f>IF(A46=0," ",CONCATENATE(VLOOKUP(A46,Регистрация!$B$7:$M$55,3,0)," ",VLOOKUP(A46,Регистрация!$B$7:$M$55,4,0)," ",VLOOKUP(A46,Регистрация!$B$7:$M$55,5,0)," ","(",VLOOKUP(A46,Регистрация!$B$7:$M$55,11,0),")"))</f>
        <v xml:space="preserve"> </v>
      </c>
      <c r="D46" s="517"/>
      <c r="E46" s="517"/>
      <c r="F46" s="517"/>
      <c r="G46" s="264"/>
      <c r="H46" s="264"/>
      <c r="I46" s="264"/>
      <c r="J46" s="264"/>
      <c r="K46" s="264"/>
      <c r="L46" s="212"/>
      <c r="M46" s="212"/>
      <c r="N46" s="212"/>
      <c r="O46" s="212"/>
      <c r="P46" s="212"/>
      <c r="Q46" s="212"/>
      <c r="R46" s="213"/>
    </row>
    <row r="47" spans="1:18" s="219" customFormat="1" ht="24.75" customHeight="1">
      <c r="A47" s="516" t="s">
        <v>26</v>
      </c>
      <c r="B47" s="516"/>
      <c r="C47" s="516"/>
      <c r="D47" s="279"/>
      <c r="E47" s="278"/>
      <c r="F47" s="278"/>
      <c r="G47" s="278"/>
      <c r="H47" s="280"/>
      <c r="I47" s="280"/>
      <c r="J47" s="280"/>
      <c r="K47" s="280"/>
      <c r="L47" s="280"/>
      <c r="M47" s="278"/>
      <c r="N47" s="278"/>
      <c r="O47" s="516" t="str">
        <f>Регистрация!L56</f>
        <v>Чириков Д.Ю.</v>
      </c>
      <c r="P47" s="516"/>
      <c r="Q47" s="516"/>
      <c r="R47" s="281"/>
    </row>
    <row r="48" spans="1:18" s="219" customFormat="1" ht="15.75" customHeight="1">
      <c r="A48" s="279"/>
      <c r="B48" s="278"/>
      <c r="C48" s="278"/>
      <c r="D48" s="279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81"/>
    </row>
    <row r="49" spans="1:18" ht="12.95" customHeight="1">
      <c r="A49" s="516" t="s">
        <v>27</v>
      </c>
      <c r="B49" s="516"/>
      <c r="C49" s="516"/>
      <c r="D49" s="279"/>
      <c r="E49" s="278"/>
      <c r="F49" s="278"/>
      <c r="G49" s="278"/>
      <c r="H49" s="280"/>
      <c r="I49" s="280"/>
      <c r="J49" s="280"/>
      <c r="K49" s="280"/>
      <c r="L49" s="280"/>
      <c r="M49" s="278"/>
      <c r="N49" s="278"/>
      <c r="O49" s="516" t="str">
        <f>Регистрация!L58</f>
        <v>Неряхина П.А.</v>
      </c>
      <c r="P49" s="516"/>
      <c r="Q49" s="516"/>
      <c r="R49" s="281"/>
    </row>
    <row r="50" spans="1:18" s="212" customFormat="1"/>
    <row r="51" spans="1:18" s="212" customFormat="1"/>
    <row r="52" spans="1:18" s="212" customFormat="1"/>
    <row r="53" spans="1:18" s="212" customFormat="1"/>
    <row r="54" spans="1:18" s="212" customFormat="1"/>
    <row r="55" spans="1:18" s="212" customFormat="1"/>
    <row r="56" spans="1:18" s="212" customFormat="1"/>
    <row r="57" spans="1:18" s="212" customFormat="1"/>
    <row r="58" spans="1:18" s="212" customFormat="1"/>
    <row r="59" spans="1:18" s="212" customFormat="1"/>
    <row r="60" spans="1:18" s="212" customFormat="1"/>
    <row r="61" spans="1:18" s="212" customFormat="1"/>
    <row r="62" spans="1:18" s="212" customFormat="1"/>
    <row r="63" spans="1:18" s="212" customFormat="1"/>
    <row r="64" spans="1:18" s="212" customFormat="1"/>
    <row r="65" spans="18:18" s="212" customFormat="1"/>
    <row r="66" spans="18:18">
      <c r="R66" s="212"/>
    </row>
  </sheetData>
  <sheetProtection sheet="1" objects="1" scenarios="1"/>
  <mergeCells count="57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O25:Q25"/>
    <mergeCell ref="B26:C26"/>
    <mergeCell ref="B27:C27"/>
    <mergeCell ref="B28:C28"/>
    <mergeCell ref="B29:C29"/>
    <mergeCell ref="B30:C30"/>
    <mergeCell ref="B31:C31"/>
    <mergeCell ref="B32:C32"/>
    <mergeCell ref="B33:E33"/>
    <mergeCell ref="O33:Q33"/>
    <mergeCell ref="B34:C34"/>
    <mergeCell ref="B35:C35"/>
    <mergeCell ref="B36:C36"/>
    <mergeCell ref="B37:C37"/>
    <mergeCell ref="B38:C38"/>
    <mergeCell ref="H38:L38"/>
    <mergeCell ref="B39:C39"/>
    <mergeCell ref="H39:L39"/>
    <mergeCell ref="A41:E41"/>
    <mergeCell ref="I41:K41"/>
    <mergeCell ref="C42:F42"/>
    <mergeCell ref="M42:N42"/>
    <mergeCell ref="C43:F43"/>
    <mergeCell ref="I43:K43"/>
    <mergeCell ref="C44:F44"/>
    <mergeCell ref="C45:F45"/>
    <mergeCell ref="C46:F46"/>
    <mergeCell ref="A47:C47"/>
    <mergeCell ref="O47:Q47"/>
    <mergeCell ref="A49:C49"/>
    <mergeCell ref="O49:Q49"/>
  </mergeCells>
  <pageMargins left="0.27986111111111101" right="0.15972222222222199" top="0.140277777777778" bottom="0.27986111111111101" header="0.51180555555555496" footer="0.51180555555555496"/>
  <pageSetup paperSize="9" firstPageNumber="0" orientation="landscape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J66"/>
  <sheetViews>
    <sheetView topLeftCell="A2" zoomScaleNormal="100" workbookViewId="0">
      <selection activeCell="P24" sqref="P24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 t="s">
        <v>24</v>
      </c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IF(L11=0," ",CONCATENATE(VLOOKUP(L11,Регистрация!$B$7:$M$55,3,0)," ",VLOOKUP(L11,Регистрация!$B$7:$M$55,4,0)))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45" t="str">
        <f>IF(D13=0," ",CONCATENATE(VLOOKUP(D13,Регистрация!$B$7:$M$55,3,0)," ",VLOOKUP(D13,Регистрация!$B$7:$M$55,4,0)))</f>
        <v xml:space="preserve"> </v>
      </c>
      <c r="F13" s="238"/>
      <c r="G13" s="252"/>
      <c r="H13" s="230"/>
      <c r="I13" s="230"/>
      <c r="J13" s="230"/>
      <c r="K13" s="235"/>
      <c r="M13" s="253"/>
      <c r="N13" s="238"/>
      <c r="O13" s="245" t="str">
        <f>IF(N13=0," ",CONCATENATE(VLOOKUP(N13,Регистрация!$B$7:$M$55,3,0)," ",VLOOKUP(N13,Регистрация!$B$7:$M$55,4,0)))</f>
        <v xml:space="preserve"> </v>
      </c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45" t="str">
        <f>IF(J15=0," ",CONCATENATE(VLOOKUP(J15,Регистрация!$B$7:$M$55,3,0)," ",VLOOKUP(J15,Регистрация!$B$7:$M$55,4,0)))</f>
        <v xml:space="preserve"> </v>
      </c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9">
        <v>5</v>
      </c>
      <c r="B16" s="517" t="str">
        <f>IF(Регистрация!$D$6&lt;A16," ",CONCATENATE(VLOOKUP(A16,Регистрация!$B$7:$M$55,3,0)," ",VLOOKUP(A16,Регистрация!$B$7:$M$55,4,0)," ","(",VLOOKUP(A16,Регистрация!$B$7:$M$55,11,0),")"))</f>
        <v>Соловьев  Федор  (Кожевников М.Н.)</v>
      </c>
      <c r="C16" s="517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41" t="str">
        <f>IF(Регистрация!$D$6&lt;R16," ",CONCATENATE(VLOOKUP(R16,Регистрация!$B$7:$M$55,3,0)," ",VLOOKUP(R16,Регистрация!$B$7:$M$55,4,0)," ","(",VLOOKUP(R16,Регистрация!$B$7:$M$55,11,0),")"))</f>
        <v xml:space="preserve"> </v>
      </c>
      <c r="R16" s="239">
        <v>6</v>
      </c>
    </row>
    <row r="17" spans="1:18" ht="11.25" customHeight="1">
      <c r="A17" s="238"/>
      <c r="B17" s="522"/>
      <c r="C17" s="522"/>
      <c r="D17" s="239"/>
      <c r="E17" s="245" t="str">
        <f>IF(D17=0," ",CONCATENATE(VLOOKUP(D17,Регистрация!$B$7:$M$55,3,0)," ",VLOOKUP(D17,Регистрация!$B$7:$M$55,4,0)))</f>
        <v xml:space="preserve"> </v>
      </c>
      <c r="F17" s="238"/>
      <c r="G17" s="252"/>
      <c r="H17" s="238"/>
      <c r="I17" s="252"/>
      <c r="J17" s="230"/>
      <c r="K17" s="253"/>
      <c r="L17" s="238"/>
      <c r="M17" s="253"/>
      <c r="N17" s="238"/>
      <c r="O17" s="245" t="str">
        <f>IF(N17=0," ",CONCATENATE(VLOOKUP(N17,Регистрация!$B$7:$M$55,3,0)," ",VLOOKUP(N17,Регистрация!$B$7:$M$55,4,0)))</f>
        <v xml:space="preserve"> </v>
      </c>
      <c r="P17" s="239"/>
      <c r="Q17" s="237"/>
      <c r="R17" s="238"/>
    </row>
    <row r="18" spans="1:18" ht="11.25" customHeight="1">
      <c r="A18" s="239">
        <v>21</v>
      </c>
      <c r="B18" s="517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517"/>
      <c r="D18" s="238"/>
      <c r="E18" s="284"/>
      <c r="F18" s="238"/>
      <c r="G18" s="258"/>
      <c r="H18" s="238"/>
      <c r="I18" s="252"/>
      <c r="J18" s="230"/>
      <c r="K18" s="253"/>
      <c r="L18" s="238"/>
      <c r="M18" s="259"/>
      <c r="N18" s="238"/>
      <c r="O18" s="285"/>
      <c r="P18" s="238"/>
      <c r="Q18" s="241" t="str">
        <f>IF(Регистрация!$D$6&lt;R18," ",CONCATENATE(VLOOKUP(R18,Регистрация!$B$7:$M$55,3,0)," ",VLOOKUP(R18,Регистрация!$B$7:$M$55,4,0)," ","(",VLOOKUP(R18,Регистрация!$B$7:$M$55,11,0),")"))</f>
        <v xml:space="preserve"> </v>
      </c>
      <c r="R18" s="239">
        <v>22</v>
      </c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IF(L19=0," ",CONCATENATE(VLOOKUP(L19,Регистрация!$B$7:$M$55,3,0)," ",VLOOKUP(L19,Регистрация!$B$7:$M$55,4,0)))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47">
        <v>13</v>
      </c>
      <c r="B20" s="517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7"/>
      <c r="D20" s="233"/>
      <c r="E20" s="248"/>
      <c r="F20" s="233"/>
      <c r="G20" s="260"/>
      <c r="H20" s="233"/>
      <c r="I20" s="252"/>
      <c r="J20" s="261"/>
      <c r="K20" s="253"/>
      <c r="L20" s="238"/>
      <c r="M20" s="262"/>
      <c r="N20" s="238"/>
      <c r="O20" s="282"/>
      <c r="P20" s="238"/>
      <c r="Q20" s="241" t="str">
        <f>IF(Регистрация!$D$6&lt;R20," ",CONCATENATE(VLOOKUP(R20,Регистрация!$B$7:$M$55,3,0)," ",VLOOKUP(R20,Регистрация!$B$7:$M$55,4,0)," ","(",VLOOKUP(R20,Регистрация!$B$7:$M$55,11,0),")"))</f>
        <v xml:space="preserve"> </v>
      </c>
      <c r="R20" s="239">
        <v>14</v>
      </c>
    </row>
    <row r="21" spans="1:18" ht="11.25" customHeight="1">
      <c r="A21" s="233"/>
      <c r="B21" s="522"/>
      <c r="C21" s="522"/>
      <c r="D21" s="247"/>
      <c r="E21" s="245" t="str">
        <f>IF(D21=0," ",CONCATENATE(VLOOKUP(D21,Регистрация!$B$7:$M$55,3,0)," ",VLOOKUP(D21,Регистрация!$B$7:$M$55,4,0)))</f>
        <v xml:space="preserve"> </v>
      </c>
      <c r="F21" s="233"/>
      <c r="G21" s="260"/>
      <c r="H21" s="233"/>
      <c r="I21" s="252"/>
      <c r="K21" s="253"/>
      <c r="L21" s="238"/>
      <c r="M21" s="262"/>
      <c r="N21" s="238"/>
      <c r="O21" s="245" t="str">
        <f>IF(N21=0," ",CONCATENATE(VLOOKUP(N21,Регистрация!$B$7:$M$55,3,0)," ",VLOOKUP(N21,Регистрация!$B$7:$M$55,4,0)))</f>
        <v xml:space="preserve"> </v>
      </c>
      <c r="P21" s="239"/>
      <c r="Q21" s="237"/>
      <c r="R21" s="238"/>
    </row>
    <row r="22" spans="1:18" ht="11.25" customHeight="1">
      <c r="A22" s="247">
        <v>25</v>
      </c>
      <c r="B22" s="517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7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41" t="str">
        <f>IF(Регистрация!$D$6&lt;R22," ",CONCATENATE(VLOOKUP(R22,Регистрация!$B$7:$M$55,3,0)," ",VLOOKUP(R22,Регистрация!$B$7:$M$55,4,0)," ","(",VLOOKUP(R22,Регистрация!$B$7:$M$55,11,0),")"))</f>
        <v xml:space="preserve"> </v>
      </c>
      <c r="R22" s="239">
        <v>26</v>
      </c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IF(J23=0," ",CONCATENATE(VLOOKUP(J23,Регистрация!$B$7:$M$55,3,0)," ",VLOOKUP(J23,Регистрация!$B$7:$M$55,4,0)))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47">
        <v>3</v>
      </c>
      <c r="B24" s="517" t="str">
        <f>IF(Регистрация!$D$6&lt;A24," ",CONCATENATE(VLOOKUP(A24,Регистрация!$B$7:$M$55,3,0)," ",VLOOKUP(A24,Регистрация!$B$7:$M$55,4,0)," ","(",VLOOKUP(A24,Регистрация!$B$7:$M$55,11,0),")"))</f>
        <v>Подольский Михаил (Страхов В.Д.)</v>
      </c>
      <c r="C24" s="517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41" t="str">
        <f>IF(Регистрация!$D$6&lt;R24," ",CONCATENATE(VLOOKUP(R24,Регистрация!$B$7:$M$55,3,0)," ",VLOOKUP(R24,Регистрация!$B$7:$M$55,4,0)," ","(",VLOOKUP(R24,Регистрация!$B$7:$M$55,11,0),")"))</f>
        <v>Найфонов Тимур (Попкова А.В., Высоколов Е.А.)</v>
      </c>
      <c r="R24" s="239">
        <v>4</v>
      </c>
    </row>
    <row r="25" spans="1:18" ht="11.25" customHeight="1">
      <c r="A25" s="238"/>
      <c r="B25" s="522"/>
      <c r="C25" s="522"/>
      <c r="D25" s="247"/>
      <c r="E25" s="245" t="str">
        <f>IF(D25=0," ",CONCATENATE(VLOOKUP(D25,Регистрация!$B$7:$M$55,3,0)," ",VLOOKUP(D25,Регистрация!$B$7:$M$55,4,0)))</f>
        <v xml:space="preserve"> </v>
      </c>
      <c r="F25" s="233"/>
      <c r="G25" s="260"/>
      <c r="H25" s="233"/>
      <c r="I25" s="252"/>
      <c r="J25" s="264"/>
      <c r="K25" s="253"/>
      <c r="L25" s="238"/>
      <c r="M25" s="262"/>
      <c r="N25" s="238"/>
      <c r="O25" s="245" t="str">
        <f>IF(N25=0," ",CONCATENATE(VLOOKUP(N25,Регистрация!$B$7:$M$55,3,0)," ",VLOOKUP(N25,Регистрация!$B$7:$M$55,4,0)))</f>
        <v xml:space="preserve"> </v>
      </c>
      <c r="P25" s="239"/>
      <c r="Q25" s="237"/>
      <c r="R25" s="238"/>
    </row>
    <row r="26" spans="1:18" ht="11.25" customHeight="1">
      <c r="A26" s="247">
        <v>27</v>
      </c>
      <c r="B26" s="517" t="str">
        <f>IF(Регистрация!$D$6&lt;A26," ",CONCATENATE(VLOOKUP(A26,Регистрация!$B$7:$M$55,3,0)," ",VLOOKUP(A26,Регистрация!$B$7:$M$55,4,0)," ","(",VLOOKUP(A26,Регистрация!$B$7:$M$55,11,0),")"))</f>
        <v xml:space="preserve"> </v>
      </c>
      <c r="C26" s="517"/>
      <c r="D26" s="233"/>
      <c r="E26" s="284"/>
      <c r="F26" s="233"/>
      <c r="G26" s="260"/>
      <c r="H26" s="233"/>
      <c r="I26" s="252"/>
      <c r="J26" s="264"/>
      <c r="K26" s="253"/>
      <c r="L26" s="238"/>
      <c r="M26" s="262"/>
      <c r="N26" s="238"/>
      <c r="O26" s="285"/>
      <c r="P26" s="238"/>
      <c r="Q26" s="241" t="str">
        <f>IF(Регистрация!$D$6&lt;R26," ",CONCATENATE(VLOOKUP(R26,Регистрация!$B$7:$M$55,3,0)," ",VLOOKUP(R26,Регистрация!$B$7:$M$55,4,0)," ","(",VLOOKUP(R26,Регистрация!$B$7:$M$55,11,0),")"))</f>
        <v xml:space="preserve"> </v>
      </c>
      <c r="R26" s="239">
        <v>28</v>
      </c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IF(L27=0," ",CONCATENATE(VLOOKUP(L27,Регистрация!$B$7:$M$55,3,0)," ",VLOOKUP(L27,Регистрация!$B$7:$M$55,4,0)))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47">
        <v>11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82"/>
      <c r="P28" s="238"/>
      <c r="Q28" s="241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239">
        <v>12</v>
      </c>
    </row>
    <row r="29" spans="1:18" ht="11.25" customHeight="1">
      <c r="A29" s="233"/>
      <c r="B29" s="522"/>
      <c r="C29" s="522"/>
      <c r="D29" s="247"/>
      <c r="E29" s="245" t="str">
        <f>IF(D29=0," ",CONCATENATE(VLOOKUP(D29,Регистрация!$B$7:$M$55,3,0)," ",VLOOKUP(D29,Регистрация!$B$7:$M$55,4,0)))</f>
        <v xml:space="preserve"> </v>
      </c>
      <c r="F29" s="233"/>
      <c r="G29" s="252"/>
      <c r="H29" s="233"/>
      <c r="I29" s="252"/>
      <c r="J29" s="264"/>
      <c r="K29" s="253"/>
      <c r="L29" s="238"/>
      <c r="M29" s="253"/>
      <c r="N29" s="238"/>
      <c r="O29" s="245" t="str">
        <f>IF(N29=0," ",CONCATENATE(VLOOKUP(N29,Регистрация!$B$7:$M$55,3,0)," ",VLOOKUP(N29,Регистрация!$B$7:$M$55,4,0)))</f>
        <v xml:space="preserve"> </v>
      </c>
      <c r="P29" s="239"/>
      <c r="Q29" s="237"/>
      <c r="R29" s="238"/>
    </row>
    <row r="30" spans="1:18" ht="11.25" customHeight="1">
      <c r="A30" s="239">
        <v>19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41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239">
        <v>20</v>
      </c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45" t="str">
        <f>IF(J31=0," ",CONCATENATE(VLOOKUP(J31,Регистрация!$B$7:$M$55,3,0)," ",VLOOKUP(J31,Регистрация!$B$7:$M$55,4,0)))</f>
        <v xml:space="preserve"> </v>
      </c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8"/>
      <c r="B32" s="522"/>
      <c r="C32" s="522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9">
        <v>7</v>
      </c>
      <c r="B33" s="517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517"/>
      <c r="D33" s="517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7"/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8</v>
      </c>
    </row>
    <row r="34" spans="1:18" ht="11.25" customHeight="1">
      <c r="A34" s="238"/>
      <c r="B34" s="522"/>
      <c r="C34" s="522"/>
      <c r="D34" s="233"/>
      <c r="E34" s="242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IF(L35=0," ",CONCATENATE(VLOOKUP(L35,Регистрация!$B$7:$M$55,3,0)," ",VLOOKUP(L35,Регистрация!$B$7:$M$55,4,0)))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47">
        <v>15</v>
      </c>
      <c r="B36" s="517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7"/>
      <c r="D36" s="233"/>
      <c r="E36" s="248"/>
      <c r="F36" s="225"/>
      <c r="G36" s="225"/>
      <c r="H36" s="225"/>
      <c r="I36" s="225"/>
      <c r="J36" s="264"/>
      <c r="K36" s="264"/>
      <c r="O36" s="282"/>
      <c r="P36" s="238"/>
      <c r="Q36" s="241" t="str">
        <f>IF(Регистрация!$D$6&lt;R36," ",CONCATENATE(VLOOKUP(R36,Регистрация!$B$7:$M$55,3,0)," ",VLOOKUP(R36,Регистрация!$B$7:$M$55,4,0)," ","(",VLOOKUP(R36,Регистрация!$B$7:$M$55,11,0),")"))</f>
        <v xml:space="preserve"> </v>
      </c>
      <c r="R36" s="239">
        <v>16</v>
      </c>
    </row>
    <row r="37" spans="1:18" ht="11.25" customHeight="1">
      <c r="A37" s="233"/>
      <c r="B37" s="522"/>
      <c r="C37" s="522"/>
      <c r="D37" s="247"/>
      <c r="E37" s="245" t="str">
        <f>IF(D37=0," ",CONCATENATE(VLOOKUP(D37,Регистрация!$B$7:$M$55,3,0)," ",VLOOKUP(D37,Регистрация!$B$7:$M$55,4,0)))</f>
        <v xml:space="preserve"> </v>
      </c>
      <c r="F37" s="225"/>
      <c r="G37" s="225"/>
      <c r="H37" s="266"/>
      <c r="I37" s="267"/>
      <c r="J37" s="230"/>
      <c r="K37" s="264"/>
      <c r="O37" s="245" t="str">
        <f>IF(N37=0," ",CONCATENATE(VLOOKUP(N37,Регистрация!$B$7:$M$55,3,0)," ",VLOOKUP(N37,Регистрация!$B$7:$M$55,4,0)))</f>
        <v xml:space="preserve"> </v>
      </c>
      <c r="P37" s="239"/>
      <c r="Q37" s="237"/>
      <c r="R37" s="238"/>
    </row>
    <row r="38" spans="1:18" ht="11.25" customHeight="1">
      <c r="A38" s="247">
        <v>23</v>
      </c>
      <c r="B38" s="517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7"/>
      <c r="D38" s="227"/>
      <c r="E38" s="263"/>
      <c r="F38" s="268"/>
      <c r="G38" s="268"/>
      <c r="H38" s="524"/>
      <c r="I38" s="524"/>
      <c r="J38" s="524"/>
      <c r="K38" s="524"/>
      <c r="L38" s="524"/>
      <c r="Q38" s="241" t="str">
        <f>IF(Регистрация!$D$6&lt;R38," ",CONCATENATE(VLOOKUP(R38,Регистрация!$B$7:$M$55,3,0)," ",VLOOKUP(R38,Регистрация!$B$7:$M$55,4,0)," ","(",VLOOKUP(R38,Регистрация!$B$7:$M$55,11,0),")"))</f>
        <v xml:space="preserve"> </v>
      </c>
      <c r="R38" s="239">
        <v>24</v>
      </c>
    </row>
    <row r="39" spans="1:18" ht="12" customHeight="1">
      <c r="A39" s="233"/>
      <c r="B39" s="522"/>
      <c r="C39" s="522"/>
      <c r="D39" s="227"/>
      <c r="E39" s="263"/>
      <c r="F39" s="268"/>
      <c r="G39" s="268"/>
      <c r="H39" s="524" t="s">
        <v>23</v>
      </c>
      <c r="I39" s="524"/>
      <c r="J39" s="524"/>
      <c r="K39" s="524"/>
      <c r="L39" s="524"/>
      <c r="Q39" s="237"/>
      <c r="R39" s="238"/>
    </row>
    <row r="40" spans="1:18" ht="12" customHeight="1">
      <c r="A40" s="224"/>
      <c r="B40" s="264"/>
      <c r="C40" s="264"/>
      <c r="D40" s="269"/>
      <c r="E40" s="264"/>
      <c r="H40" s="266"/>
      <c r="J40" s="230"/>
      <c r="K40" s="264"/>
    </row>
    <row r="41" spans="1:18" ht="12" customHeight="1">
      <c r="A41" s="518" t="s">
        <v>19</v>
      </c>
      <c r="B41" s="518"/>
      <c r="C41" s="518"/>
      <c r="D41" s="518"/>
      <c r="E41" s="518"/>
      <c r="H41" s="239"/>
      <c r="I41" s="519" t="str">
        <f>IF(H41=0," ",CONCATENATE(VLOOKUP(H41,Регистрация!$B$7:$M$55,3,0)," ",VLOOKUP(H41,Регистрация!$B$7:$M$55,4,0)))</f>
        <v xml:space="preserve"> </v>
      </c>
      <c r="J41" s="519" t="e">
        <f>IF(I41=0," ",CONCATENATE(VLOOKUP(I41,Регистрация!$B$7:$M$55,3,0)," ",VLOOKUP(I41,Регистрация!$B$7:$M$55,4,0)))</f>
        <v>#N/A</v>
      </c>
      <c r="K41" s="519" t="e">
        <f>IF(J41=0," ",CONCATENATE(VLOOKUP(J41,Регистрация!$B$7:$M$55,3,0)," ",VLOOKUP(J41,Регистрация!$B$7:$M$55,4,0)))</f>
        <v>#N/A</v>
      </c>
    </row>
    <row r="42" spans="1:18" ht="12" customHeight="1">
      <c r="A42" s="270"/>
      <c r="B42" s="271" t="s">
        <v>25</v>
      </c>
      <c r="C42" s="530" t="s">
        <v>21</v>
      </c>
      <c r="D42" s="530"/>
      <c r="E42" s="530"/>
      <c r="F42" s="530"/>
      <c r="H42" s="238"/>
      <c r="I42" s="272"/>
      <c r="J42" s="273"/>
      <c r="K42" s="273"/>
      <c r="L42" s="239"/>
      <c r="M42" s="521" t="str">
        <f>IF(L42=0," ",CONCATENATE(VLOOKUP(L42,Регистрация!$B$7:$M$55,3,0)," ",VLOOKUP(L42,Регистрация!$B$7:$M$55,4,0)))</f>
        <v xml:space="preserve"> </v>
      </c>
      <c r="N42" s="521"/>
    </row>
    <row r="43" spans="1:18" ht="12" customHeight="1">
      <c r="A43" s="274"/>
      <c r="B43" s="275">
        <v>1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34"/>
      <c r="H43" s="239"/>
      <c r="I43" s="519" t="str">
        <f>IF(H43=0," ",CONCATENATE(VLOOKUP(H43,Регистрация!$B$7:$M$55,3,0)," ",VLOOKUP(H43,Регистрация!$B$7:$M$55,4,0)))</f>
        <v xml:space="preserve"> </v>
      </c>
      <c r="J43" s="519" t="e">
        <f>IF(I43=0," ",CONCATENATE(VLOOKUP(I43,Регистрация!$B$7:$M$55,3,0)," ",VLOOKUP(I43,Регистрация!$B$7:$M$55,4,0)))</f>
        <v>#N/A</v>
      </c>
      <c r="K43" s="519" t="e">
        <f>IF(J43=0," ",CONCATENATE(VLOOKUP(J43,Регистрация!$B$7:$M$55,3,0)," ",VLOOKUP(J43,Регистрация!$B$7:$M$55,4,0)))</f>
        <v>#N/A</v>
      </c>
    </row>
    <row r="44" spans="1:18" ht="12" customHeight="1">
      <c r="A44" s="274"/>
      <c r="B44" s="275">
        <v>2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2" customHeight="1">
      <c r="A45" s="276"/>
      <c r="B45" s="277">
        <v>3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11.25" customHeight="1">
      <c r="A46" s="276"/>
      <c r="B46" s="277">
        <v>4</v>
      </c>
      <c r="C46" s="517" t="str">
        <f>IF(A46=0," ",CONCATENATE(VLOOKUP(A46,Регистрация!$B$7:$M$55,3,0)," ",VLOOKUP(A46,Регистрация!$B$7:$M$55,4,0)," ",VLOOKUP(A46,Регистрация!$B$7:$M$55,5,0)," ","(",VLOOKUP(A46,Регистрация!$B$7:$M$55,11,0),")"))</f>
        <v xml:space="preserve"> </v>
      </c>
      <c r="D46" s="517"/>
      <c r="E46" s="517"/>
      <c r="F46" s="517"/>
      <c r="G46" s="264"/>
      <c r="H46" s="264"/>
      <c r="I46" s="264"/>
      <c r="J46" s="264"/>
      <c r="K46" s="264"/>
      <c r="L46" s="212"/>
      <c r="M46" s="212"/>
      <c r="N46" s="212"/>
      <c r="O46" s="212"/>
      <c r="P46" s="212"/>
      <c r="Q46" s="212"/>
      <c r="R46" s="213"/>
    </row>
    <row r="47" spans="1:18" s="219" customFormat="1" ht="27" customHeight="1">
      <c r="A47" s="516" t="s">
        <v>26</v>
      </c>
      <c r="B47" s="516"/>
      <c r="C47" s="516"/>
      <c r="D47" s="279"/>
      <c r="E47" s="278"/>
      <c r="F47" s="278"/>
      <c r="G47" s="278"/>
      <c r="H47" s="280"/>
      <c r="I47" s="280"/>
      <c r="J47" s="280"/>
      <c r="K47" s="280"/>
      <c r="L47" s="280"/>
      <c r="M47" s="278"/>
      <c r="N47" s="278"/>
      <c r="O47" s="516" t="str">
        <f>Регистрация!L56</f>
        <v>Чириков Д.Ю.</v>
      </c>
      <c r="P47" s="516"/>
      <c r="Q47" s="516"/>
      <c r="R47" s="281"/>
    </row>
    <row r="48" spans="1:18" s="219" customFormat="1" ht="15.75" customHeight="1">
      <c r="A48" s="279"/>
      <c r="B48" s="278"/>
      <c r="C48" s="278"/>
      <c r="D48" s="279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81"/>
    </row>
    <row r="49" spans="1:18" ht="12.95" customHeight="1">
      <c r="A49" s="516" t="s">
        <v>27</v>
      </c>
      <c r="B49" s="516"/>
      <c r="C49" s="516"/>
      <c r="D49" s="279"/>
      <c r="E49" s="278"/>
      <c r="F49" s="278"/>
      <c r="G49" s="278"/>
      <c r="H49" s="280"/>
      <c r="I49" s="280"/>
      <c r="J49" s="280"/>
      <c r="K49" s="280"/>
      <c r="L49" s="280"/>
      <c r="M49" s="278"/>
      <c r="N49" s="278"/>
      <c r="O49" s="516" t="str">
        <f>Регистрация!L58</f>
        <v>Неряхина П.А.</v>
      </c>
      <c r="P49" s="516"/>
      <c r="Q49" s="516"/>
      <c r="R49" s="281"/>
    </row>
    <row r="50" spans="1:18" s="212" customFormat="1"/>
    <row r="51" spans="1:18" s="212" customFormat="1"/>
    <row r="52" spans="1:18" s="212" customFormat="1"/>
    <row r="53" spans="1:18" s="212" customFormat="1"/>
    <row r="54" spans="1:18" s="212" customFormat="1"/>
    <row r="55" spans="1:18" s="212" customFormat="1"/>
    <row r="56" spans="1:18" s="212" customFormat="1"/>
    <row r="57" spans="1:18" s="212" customFormat="1"/>
    <row r="58" spans="1:18" s="212" customFormat="1"/>
    <row r="59" spans="1:18" s="212" customFormat="1"/>
    <row r="60" spans="1:18" s="212" customFormat="1"/>
    <row r="61" spans="1:18" s="212" customFormat="1"/>
    <row r="62" spans="1:18" s="212" customFormat="1"/>
    <row r="63" spans="1:18" s="212" customFormat="1"/>
    <row r="64" spans="1:18" s="212" customFormat="1"/>
    <row r="65" spans="18:18" s="212" customFormat="1"/>
    <row r="66" spans="18:18">
      <c r="R66" s="212"/>
    </row>
  </sheetData>
  <sheetProtection sheet="1" objects="1" scenarios="1"/>
  <mergeCells count="56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E33"/>
    <mergeCell ref="O33:Q33"/>
    <mergeCell ref="B34:C34"/>
    <mergeCell ref="B35:C35"/>
    <mergeCell ref="B36:C36"/>
    <mergeCell ref="B37:C37"/>
    <mergeCell ref="B38:C38"/>
    <mergeCell ref="H38:L38"/>
    <mergeCell ref="B39:C39"/>
    <mergeCell ref="H39:L39"/>
    <mergeCell ref="A41:E41"/>
    <mergeCell ref="I41:K41"/>
    <mergeCell ref="C42:F42"/>
    <mergeCell ref="M42:N42"/>
    <mergeCell ref="C43:F43"/>
    <mergeCell ref="I43:K43"/>
    <mergeCell ref="C44:F44"/>
    <mergeCell ref="C45:F45"/>
    <mergeCell ref="C46:F46"/>
    <mergeCell ref="A47:C47"/>
    <mergeCell ref="O47:Q47"/>
    <mergeCell ref="A49:C49"/>
    <mergeCell ref="O49:Q49"/>
  </mergeCells>
  <pageMargins left="0.29027777777777802" right="0.15972222222222199" top="0.15" bottom="0.22013888888888899" header="0.51180555555555496" footer="0.51180555555555496"/>
  <pageSetup paperSize="9" firstPageNumber="0" orientation="landscape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66"/>
  <sheetViews>
    <sheetView topLeftCell="A2" zoomScaleNormal="100" workbookViewId="0">
      <selection activeCell="P24" sqref="P24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/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IF(L11=0," ",CONCATENATE(VLOOKUP(L11,Регистрация!$B$7:$M$55,3,0)," ",VLOOKUP(L11,Регистрация!$B$7:$M$55,4,0)))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45" t="str">
        <f>IF(D13=0," ",CONCATENATE(VLOOKUP(D13,Регистрация!$B$7:$M$55,3,0)," ",VLOOKUP(D13,Регистрация!$B$7:$M$55,4,0)))</f>
        <v xml:space="preserve"> </v>
      </c>
      <c r="F13" s="238"/>
      <c r="G13" s="252"/>
      <c r="H13" s="230"/>
      <c r="I13" s="230"/>
      <c r="J13" s="230"/>
      <c r="K13" s="235"/>
      <c r="M13" s="253"/>
      <c r="N13" s="238"/>
      <c r="O13" s="245" t="str">
        <f>IF(N13=0," ",CONCATENATE(VLOOKUP(N13,Регистрация!$B$7:$M$55,3,0)," ",VLOOKUP(N13,Регистрация!$B$7:$M$55,4,0)))</f>
        <v xml:space="preserve"> </v>
      </c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45" t="str">
        <f>IF(J15=0," ",CONCATENATE(VLOOKUP(J15,Регистрация!$B$7:$M$55,3,0)," ",VLOOKUP(J15,Регистрация!$B$7:$M$55,4,0)))</f>
        <v xml:space="preserve"> </v>
      </c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9">
        <v>5</v>
      </c>
      <c r="B16" s="517" t="str">
        <f>IF(Регистрация!$D$6&lt;A16," ",CONCATENATE(VLOOKUP(A16,Регистрация!$B$7:$M$55,3,0)," ",VLOOKUP(A16,Регистрация!$B$7:$M$55,4,0)," ","(",VLOOKUP(A16,Регистрация!$B$7:$M$55,11,0),")"))</f>
        <v>Соловьев  Федор  (Кожевников М.Н.)</v>
      </c>
      <c r="C16" s="517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41" t="str">
        <f>IF(Регистрация!$D$6&lt;R16," ",CONCATENATE(VLOOKUP(R16,Регистрация!$B$7:$M$55,3,0)," ",VLOOKUP(R16,Регистрация!$B$7:$M$55,4,0)," ","(",VLOOKUP(R16,Регистрация!$B$7:$M$55,11,0),")"))</f>
        <v xml:space="preserve"> </v>
      </c>
      <c r="R16" s="239">
        <v>6</v>
      </c>
    </row>
    <row r="17" spans="1:18" ht="11.25" customHeight="1">
      <c r="A17" s="238"/>
      <c r="B17" s="522"/>
      <c r="C17" s="522"/>
      <c r="D17" s="239"/>
      <c r="E17" s="245" t="str">
        <f>IF(D17=0," ",CONCATENATE(VLOOKUP(D17,Регистрация!$B$7:$M$55,3,0)," ",VLOOKUP(D17,Регистрация!$B$7:$M$55,4,0)))</f>
        <v xml:space="preserve"> </v>
      </c>
      <c r="F17" s="238"/>
      <c r="G17" s="252"/>
      <c r="H17" s="238"/>
      <c r="I17" s="252"/>
      <c r="J17" s="230"/>
      <c r="K17" s="253"/>
      <c r="L17" s="238"/>
      <c r="M17" s="253"/>
      <c r="N17" s="238"/>
      <c r="O17" s="245" t="str">
        <f>IF(N17=0," ",CONCATENATE(VLOOKUP(N17,Регистрация!$B$7:$M$55,3,0)," ",VLOOKUP(N17,Регистрация!$B$7:$M$55,4,0)))</f>
        <v xml:space="preserve"> </v>
      </c>
      <c r="P17" s="239"/>
      <c r="Q17" s="237"/>
      <c r="R17" s="238"/>
    </row>
    <row r="18" spans="1:18" ht="11.25" customHeight="1">
      <c r="A18" s="239">
        <v>21</v>
      </c>
      <c r="B18" s="517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517"/>
      <c r="D18" s="238"/>
      <c r="E18" s="284"/>
      <c r="F18" s="238"/>
      <c r="G18" s="258"/>
      <c r="H18" s="238"/>
      <c r="I18" s="252"/>
      <c r="J18" s="230"/>
      <c r="K18" s="253"/>
      <c r="L18" s="238"/>
      <c r="M18" s="259"/>
      <c r="N18" s="238"/>
      <c r="O18" s="285"/>
      <c r="P18" s="238"/>
      <c r="Q18" s="241" t="str">
        <f>IF(Регистрация!$D$6&lt;R18," ",CONCATENATE(VLOOKUP(R18,Регистрация!$B$7:$M$55,3,0)," ",VLOOKUP(R18,Регистрация!$B$7:$M$55,4,0)," ","(",VLOOKUP(R18,Регистрация!$B$7:$M$55,11,0),")"))</f>
        <v xml:space="preserve"> </v>
      </c>
      <c r="R18" s="239">
        <v>22</v>
      </c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IF(L19=0," ",CONCATENATE(VLOOKUP(L19,Регистрация!$B$7:$M$55,3,0)," ",VLOOKUP(L19,Регистрация!$B$7:$M$55,4,0)))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47">
        <v>13</v>
      </c>
      <c r="B20" s="517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7"/>
      <c r="D20" s="233"/>
      <c r="E20" s="248"/>
      <c r="F20" s="233"/>
      <c r="G20" s="260"/>
      <c r="H20" s="233"/>
      <c r="I20" s="252"/>
      <c r="J20" s="261"/>
      <c r="K20" s="253"/>
      <c r="L20" s="238"/>
      <c r="M20" s="262"/>
      <c r="N20" s="238"/>
      <c r="O20" s="282"/>
      <c r="P20" s="238"/>
      <c r="Q20" s="241" t="str">
        <f>IF(Регистрация!$D$6&lt;R20," ",CONCATENATE(VLOOKUP(R20,Регистрация!$B$7:$M$55,3,0)," ",VLOOKUP(R20,Регистрация!$B$7:$M$55,4,0)," ","(",VLOOKUP(R20,Регистрация!$B$7:$M$55,11,0),")"))</f>
        <v xml:space="preserve"> </v>
      </c>
      <c r="R20" s="239">
        <v>14</v>
      </c>
    </row>
    <row r="21" spans="1:18" ht="11.25" customHeight="1">
      <c r="A21" s="233"/>
      <c r="B21" s="522"/>
      <c r="C21" s="522"/>
      <c r="D21" s="247"/>
      <c r="E21" s="245" t="str">
        <f>IF(D21=0," ",CONCATENATE(VLOOKUP(D21,Регистрация!$B$7:$M$55,3,0)," ",VLOOKUP(D21,Регистрация!$B$7:$M$55,4,0)))</f>
        <v xml:space="preserve"> </v>
      </c>
      <c r="F21" s="233"/>
      <c r="G21" s="260"/>
      <c r="H21" s="233"/>
      <c r="I21" s="252"/>
      <c r="K21" s="253"/>
      <c r="L21" s="238"/>
      <c r="M21" s="262"/>
      <c r="N21" s="238"/>
      <c r="O21" s="245" t="str">
        <f>IF(N21=0," ",CONCATENATE(VLOOKUP(N21,Регистрация!$B$7:$M$55,3,0)," ",VLOOKUP(N21,Регистрация!$B$7:$M$55,4,0)))</f>
        <v xml:space="preserve"> </v>
      </c>
      <c r="P21" s="239"/>
      <c r="Q21" s="237"/>
      <c r="R21" s="238"/>
    </row>
    <row r="22" spans="1:18" ht="11.25" customHeight="1">
      <c r="A22" s="247">
        <v>25</v>
      </c>
      <c r="B22" s="517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7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41" t="str">
        <f>IF(Регистрация!$D$6&lt;R22," ",CONCATENATE(VLOOKUP(R22,Регистрация!$B$7:$M$55,3,0)," ",VLOOKUP(R22,Регистрация!$B$7:$M$55,4,0)," ","(",VLOOKUP(R22,Регистрация!$B$7:$M$55,11,0),")"))</f>
        <v xml:space="preserve"> </v>
      </c>
      <c r="R22" s="239">
        <v>26</v>
      </c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IF(J23=0," ",CONCATENATE(VLOOKUP(J23,Регистрация!$B$7:$M$55,3,0)," ",VLOOKUP(J23,Регистрация!$B$7:$M$55,4,0)))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47">
        <v>3</v>
      </c>
      <c r="B24" s="517" t="str">
        <f>IF(Регистрация!$D$6&lt;A24," ",CONCATENATE(VLOOKUP(A24,Регистрация!$B$7:$M$55,3,0)," ",VLOOKUP(A24,Регистрация!$B$7:$M$55,4,0)," ","(",VLOOKUP(A24,Регистрация!$B$7:$M$55,11,0),")"))</f>
        <v>Подольский Михаил (Страхов В.Д.)</v>
      </c>
      <c r="C24" s="517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41" t="str">
        <f>IF(Регистрация!$D$6&lt;R24," ",CONCATENATE(VLOOKUP(R24,Регистрация!$B$7:$M$55,3,0)," ",VLOOKUP(R24,Регистрация!$B$7:$M$55,4,0)," ","(",VLOOKUP(R24,Регистрация!$B$7:$M$55,11,0),")"))</f>
        <v>Найфонов Тимур (Попкова А.В., Высоколов Е.А.)</v>
      </c>
      <c r="R24" s="239">
        <v>4</v>
      </c>
    </row>
    <row r="25" spans="1:18" ht="11.25" customHeight="1">
      <c r="A25" s="238"/>
      <c r="B25" s="522"/>
      <c r="C25" s="522"/>
      <c r="D25" s="247"/>
      <c r="E25" s="245" t="str">
        <f>IF(D25=0," ",CONCATENATE(VLOOKUP(D25,Регистрация!$B$7:$M$55,3,0)," ",VLOOKUP(D25,Регистрация!$B$7:$M$55,4,0)))</f>
        <v xml:space="preserve"> </v>
      </c>
      <c r="F25" s="233"/>
      <c r="G25" s="260"/>
      <c r="H25" s="233"/>
      <c r="I25" s="252"/>
      <c r="J25" s="264"/>
      <c r="K25" s="253"/>
      <c r="L25" s="238"/>
      <c r="M25" s="262"/>
      <c r="N25" s="238"/>
      <c r="O25" s="245" t="str">
        <f>IF(N25=0," ",CONCATENATE(VLOOKUP(N25,Регистрация!$B$7:$M$55,3,0)," ",VLOOKUP(N25,Регистрация!$B$7:$M$55,4,0)))</f>
        <v xml:space="preserve"> </v>
      </c>
      <c r="P25" s="239"/>
      <c r="Q25" s="237"/>
      <c r="R25" s="238"/>
    </row>
    <row r="26" spans="1:18" ht="11.25" customHeight="1">
      <c r="A26" s="247">
        <v>19</v>
      </c>
      <c r="B26" s="517" t="str">
        <f>IF(Регистрация!$D$6&lt;A26," ",CONCATENATE(VLOOKUP(A26,Регистрация!$B$7:$M$55,3,0)," ",VLOOKUP(A26,Регистрация!$B$7:$M$55,4,0)," ","(",VLOOKUP(A26,Регистрация!$B$7:$M$55,11,0),")"))</f>
        <v xml:space="preserve"> </v>
      </c>
      <c r="C26" s="517"/>
      <c r="D26" s="233"/>
      <c r="E26" s="284"/>
      <c r="F26" s="233"/>
      <c r="G26" s="260"/>
      <c r="H26" s="233"/>
      <c r="I26" s="252"/>
      <c r="J26" s="264"/>
      <c r="K26" s="253"/>
      <c r="L26" s="238"/>
      <c r="M26" s="262"/>
      <c r="N26" s="238"/>
      <c r="O26" s="285"/>
      <c r="P26" s="238"/>
      <c r="Q26" s="241" t="str">
        <f>IF(Регистрация!$D$6&lt;R26," ",CONCATENATE(VLOOKUP(R26,Регистрация!$B$7:$M$55,3,0)," ",VLOOKUP(R26,Регистрация!$B$7:$M$55,4,0)," ","(",VLOOKUP(R26,Регистрация!$B$7:$M$55,11,0),")"))</f>
        <v xml:space="preserve"> </v>
      </c>
      <c r="R26" s="239">
        <v>20</v>
      </c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IF(L27=0," ",CONCATENATE(VLOOKUP(L27,Регистрация!$B$7:$M$55,3,0)," ",VLOOKUP(L27,Регистрация!$B$7:$M$55,4,0)))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47">
        <v>11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82"/>
      <c r="P28" s="238"/>
      <c r="Q28" s="241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239">
        <v>12</v>
      </c>
    </row>
    <row r="29" spans="1:18" ht="11.25" customHeight="1">
      <c r="A29" s="233"/>
      <c r="B29" s="522"/>
      <c r="C29" s="522"/>
      <c r="D29" s="247"/>
      <c r="E29" s="245" t="str">
        <f>IF(D29=0," ",CONCATENATE(VLOOKUP(D29,Регистрация!$B$7:$M$55,3,0)," ",VLOOKUP(D29,Регистрация!$B$7:$M$55,4,0)))</f>
        <v xml:space="preserve"> </v>
      </c>
      <c r="F29" s="233"/>
      <c r="G29" s="252"/>
      <c r="H29" s="233"/>
      <c r="I29" s="252"/>
      <c r="J29" s="264"/>
      <c r="K29" s="253"/>
      <c r="L29" s="238"/>
      <c r="M29" s="253"/>
      <c r="N29" s="238"/>
      <c r="O29" s="245" t="str">
        <f>IF(N29=0," ",CONCATENATE(VLOOKUP(N29,Регистрация!$B$7:$M$55,3,0)," ",VLOOKUP(N29,Регистрация!$B$7:$M$55,4,0)))</f>
        <v xml:space="preserve"> </v>
      </c>
      <c r="P29" s="239"/>
      <c r="Q29" s="237"/>
      <c r="R29" s="238"/>
    </row>
    <row r="30" spans="1:18" ht="11.25" customHeight="1">
      <c r="A30" s="239">
        <v>29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41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239">
        <v>24</v>
      </c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45" t="str">
        <f>IF(J31=0," ",CONCATENATE(VLOOKUP(J31,Регистрация!$B$7:$M$55,3,0)," ",VLOOKUP(J31,Регистрация!$B$7:$M$55,4,0)))</f>
        <v xml:space="preserve"> </v>
      </c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9">
        <v>7</v>
      </c>
      <c r="B32" s="517" t="str">
        <f>IF(Регистрация!$D$6&lt;A32," ",CONCATENATE(VLOOKUP(A32,Регистрация!$B$7:$M$55,3,0)," ",VLOOKUP(A32,Регистрация!$B$7:$M$55,4,0)," ","(",VLOOKUP(A32,Регистрация!$B$7:$M$55,11,0),")"))</f>
        <v xml:space="preserve"> </v>
      </c>
      <c r="C32" s="517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37"/>
      <c r="R32" s="238"/>
    </row>
    <row r="33" spans="1:18" ht="11.25" customHeight="1">
      <c r="A33" s="238"/>
      <c r="B33" s="522"/>
      <c r="C33" s="522"/>
      <c r="D33" s="247"/>
      <c r="E33" s="245" t="str">
        <f>IF(D33=0," ",CONCATENATE(VLOOKUP(D33,Регистрация!$B$7:$M$55,3,0)," ",VLOOKUP(D33,Регистрация!$B$7:$M$55,4,0)))</f>
        <v xml:space="preserve"> </v>
      </c>
      <c r="F33" s="233"/>
      <c r="G33" s="252"/>
      <c r="H33" s="225"/>
      <c r="I33" s="225"/>
      <c r="J33" s="264"/>
      <c r="K33" s="264"/>
      <c r="M33" s="253"/>
      <c r="N33" s="238"/>
      <c r="O33" s="523" t="str">
        <f>IF(Регистрация!$D$6&lt;R33," ",CONCATENATE(VLOOKUP(R33,Регистрация!$B$7:$M$55,3,0)," ",VLOOKUP(R33,Регистрация!$B$7:$M$55,4,0)," ","(",VLOOKUP(R33,Регистрация!$B$7:$M$55,11,0),")"))</f>
        <v xml:space="preserve"> </v>
      </c>
      <c r="P33" s="523"/>
      <c r="Q33" s="523" t="e">
        <f>IF(Регистрация!$D$6&lt;P33," ",CONCATENATE(VLOOKUP(P33,Регистрация!$B$7:$M$55,3,0)," ",VLOOKUP(P33,Регистрация!$B$7:$M$55,4,0)," ","(",VLOOKUP(P33,Регистрация!$B$7:$M$55,11,0),")"))</f>
        <v>#N/A</v>
      </c>
      <c r="R33" s="239">
        <v>8</v>
      </c>
    </row>
    <row r="34" spans="1:18" ht="11.25" customHeight="1">
      <c r="A34" s="239">
        <v>23</v>
      </c>
      <c r="B34" s="517" t="str">
        <f>IF(Регистрация!$D$6&lt;A34," ",CONCATENATE(VLOOKUP(A34,Регистрация!$B$7:$M$55,3,0)," ",VLOOKUP(A34,Регистрация!$B$7:$M$55,4,0)," ","(",VLOOKUP(A34,Регистрация!$B$7:$M$55,11,0),")"))</f>
        <v xml:space="preserve"> </v>
      </c>
      <c r="C34" s="517"/>
      <c r="D34" s="233"/>
      <c r="E34" s="284"/>
      <c r="F34" s="233"/>
      <c r="G34" s="258"/>
      <c r="H34" s="225"/>
      <c r="I34" s="225"/>
      <c r="J34" s="264"/>
      <c r="K34" s="264"/>
      <c r="M34" s="259"/>
      <c r="N34" s="238"/>
      <c r="O34" s="243"/>
      <c r="P34" s="238"/>
      <c r="Q34" s="237"/>
      <c r="R34" s="238"/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IF(L35=0," ",CONCATENATE(VLOOKUP(L35,Регистрация!$B$7:$M$55,3,0)," ",VLOOKUP(L35,Регистрация!$B$7:$M$55,4,0)))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47">
        <v>15</v>
      </c>
      <c r="B36" s="517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7"/>
      <c r="D36" s="233"/>
      <c r="E36" s="248"/>
      <c r="F36" s="225"/>
      <c r="G36" s="225"/>
      <c r="H36" s="225"/>
      <c r="I36" s="225"/>
      <c r="J36" s="264"/>
      <c r="K36" s="264"/>
      <c r="O36" s="282"/>
      <c r="P36" s="238"/>
      <c r="Q36" s="241" t="str">
        <f>IF(Регистрация!$D$6&lt;R36," ",CONCATENATE(VLOOKUP(R36,Регистрация!$B$7:$M$55,3,0)," ",VLOOKUP(R36,Регистрация!$B$7:$M$55,4,0)," ","(",VLOOKUP(R36,Регистрация!$B$7:$M$55,11,0),")"))</f>
        <v xml:space="preserve"> </v>
      </c>
      <c r="R36" s="239">
        <v>16</v>
      </c>
    </row>
    <row r="37" spans="1:18" ht="11.25" customHeight="1">
      <c r="A37" s="233"/>
      <c r="B37" s="522"/>
      <c r="C37" s="522"/>
      <c r="D37" s="247"/>
      <c r="E37" s="245" t="str">
        <f>IF(D37=0," ",CONCATENATE(VLOOKUP(D37,Регистрация!$B$7:$M$55,3,0)," ",VLOOKUP(D37,Регистрация!$B$7:$M$55,4,0)))</f>
        <v xml:space="preserve"> </v>
      </c>
      <c r="F37" s="225"/>
      <c r="G37" s="225"/>
      <c r="H37" s="266"/>
      <c r="I37" s="267"/>
      <c r="J37" s="230"/>
      <c r="K37" s="264"/>
      <c r="O37" s="245" t="str">
        <f>IF(N37=0," ",CONCATENATE(VLOOKUP(N37,Регистрация!$B$7:$M$55,3,0)," ",VLOOKUP(N37,Регистрация!$B$7:$M$55,4,0)))</f>
        <v xml:space="preserve"> </v>
      </c>
      <c r="P37" s="239"/>
      <c r="Q37" s="237"/>
      <c r="R37" s="238"/>
    </row>
    <row r="38" spans="1:18" ht="11.25" customHeight="1">
      <c r="A38" s="247">
        <v>27</v>
      </c>
      <c r="B38" s="517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7"/>
      <c r="D38" s="227"/>
      <c r="E38" s="263"/>
      <c r="F38" s="268"/>
      <c r="G38" s="268"/>
      <c r="H38" s="524"/>
      <c r="I38" s="524"/>
      <c r="J38" s="524"/>
      <c r="K38" s="524"/>
      <c r="L38" s="524"/>
      <c r="Q38" s="241" t="str">
        <f>IF(Регистрация!$D$6&lt;R38," ",CONCATENATE(VLOOKUP(R38,Регистрация!$B$7:$M$55,3,0)," ",VLOOKUP(R38,Регистрация!$B$7:$M$55,4,0)," ","(",VLOOKUP(R38,Регистрация!$B$7:$M$55,11,0),")"))</f>
        <v xml:space="preserve"> </v>
      </c>
      <c r="R38" s="239">
        <v>28</v>
      </c>
    </row>
    <row r="39" spans="1:18" ht="12" customHeight="1">
      <c r="A39" s="233"/>
      <c r="B39" s="522"/>
      <c r="C39" s="522"/>
      <c r="D39" s="227"/>
      <c r="E39" s="263"/>
      <c r="F39" s="268"/>
      <c r="G39" s="268"/>
      <c r="H39" s="524" t="s">
        <v>23</v>
      </c>
      <c r="I39" s="524"/>
      <c r="J39" s="524"/>
      <c r="K39" s="524"/>
      <c r="L39" s="524"/>
      <c r="Q39" s="237"/>
      <c r="R39" s="238"/>
    </row>
    <row r="40" spans="1:18" ht="12" customHeight="1">
      <c r="A40" s="224"/>
      <c r="B40" s="264"/>
      <c r="C40" s="264"/>
      <c r="D40" s="269"/>
      <c r="E40" s="264"/>
      <c r="H40" s="266"/>
      <c r="J40" s="230"/>
      <c r="K40" s="264"/>
    </row>
    <row r="41" spans="1:18" ht="12" customHeight="1">
      <c r="A41" s="518" t="s">
        <v>19</v>
      </c>
      <c r="B41" s="518"/>
      <c r="C41" s="518"/>
      <c r="D41" s="518"/>
      <c r="E41" s="518"/>
      <c r="H41" s="239"/>
      <c r="I41" s="519" t="str">
        <f>IF(H41=0," ",CONCATENATE(VLOOKUP(H41,Регистрация!$B$7:$M$55,3,0)," ",VLOOKUP(H41,Регистрация!$B$7:$M$55,4,0)))</f>
        <v xml:space="preserve"> </v>
      </c>
      <c r="J41" s="519" t="e">
        <f>IF(I41=0," ",CONCATENATE(VLOOKUP(I41,Регистрация!$B$7:$M$55,3,0)," ",VLOOKUP(I41,Регистрация!$B$7:$M$55,4,0)))</f>
        <v>#N/A</v>
      </c>
      <c r="K41" s="519" t="e">
        <f>IF(J41=0," ",CONCATENATE(VLOOKUP(J41,Регистрация!$B$7:$M$55,3,0)," ",VLOOKUP(J41,Регистрация!$B$7:$M$55,4,0)))</f>
        <v>#N/A</v>
      </c>
    </row>
    <row r="42" spans="1:18" ht="12" customHeight="1">
      <c r="A42" s="270"/>
      <c r="B42" s="271" t="s">
        <v>25</v>
      </c>
      <c r="C42" s="530" t="s">
        <v>21</v>
      </c>
      <c r="D42" s="530"/>
      <c r="E42" s="530"/>
      <c r="F42" s="530"/>
      <c r="H42" s="238"/>
      <c r="I42" s="272"/>
      <c r="J42" s="273"/>
      <c r="K42" s="273"/>
      <c r="L42" s="239"/>
      <c r="M42" s="521" t="str">
        <f>IF(L42=0," ",CONCATENATE(VLOOKUP(L42,Регистрация!$B$7:$M$55,3,0)," ",VLOOKUP(L42,Регистрация!$B$7:$M$55,4,0)))</f>
        <v xml:space="preserve"> </v>
      </c>
      <c r="N42" s="521"/>
    </row>
    <row r="43" spans="1:18" ht="12" customHeight="1">
      <c r="A43" s="274"/>
      <c r="B43" s="275">
        <v>1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34"/>
      <c r="H43" s="239"/>
      <c r="I43" s="519" t="str">
        <f>IF(H43=0," ",CONCATENATE(VLOOKUP(H43,Регистрация!$B$7:$M$55,3,0)," ",VLOOKUP(H43,Регистрация!$B$7:$M$55,4,0)))</f>
        <v xml:space="preserve"> </v>
      </c>
      <c r="J43" s="519" t="e">
        <f>IF(I43=0," ",CONCATENATE(VLOOKUP(I43,Регистрация!$B$7:$M$55,3,0)," ",VLOOKUP(I43,Регистрация!$B$7:$M$55,4,0)))</f>
        <v>#N/A</v>
      </c>
      <c r="K43" s="519" t="e">
        <f>IF(J43=0," ",CONCATENATE(VLOOKUP(J43,Регистрация!$B$7:$M$55,3,0)," ",VLOOKUP(J43,Регистрация!$B$7:$M$55,4,0)))</f>
        <v>#N/A</v>
      </c>
    </row>
    <row r="44" spans="1:18" ht="12" customHeight="1">
      <c r="A44" s="274"/>
      <c r="B44" s="275">
        <v>2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2" customHeight="1">
      <c r="A45" s="276"/>
      <c r="B45" s="277">
        <v>3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11.25" customHeight="1">
      <c r="A46" s="276"/>
      <c r="B46" s="277">
        <v>4</v>
      </c>
      <c r="C46" s="517" t="str">
        <f>IF(A46=0," ",CONCATENATE(VLOOKUP(A46,Регистрация!$B$7:$M$55,3,0)," ",VLOOKUP(A46,Регистрация!$B$7:$M$55,4,0)," ",VLOOKUP(A46,Регистрация!$B$7:$M$55,5,0)," ","(",VLOOKUP(A46,Регистрация!$B$7:$M$55,11,0),")"))</f>
        <v xml:space="preserve"> </v>
      </c>
      <c r="D46" s="517"/>
      <c r="E46" s="517"/>
      <c r="F46" s="517"/>
      <c r="G46" s="264"/>
      <c r="H46" s="264"/>
      <c r="I46" s="264"/>
      <c r="J46" s="264"/>
      <c r="K46" s="264"/>
      <c r="L46" s="212"/>
      <c r="M46" s="212"/>
      <c r="N46" s="212"/>
      <c r="O46" s="212"/>
      <c r="P46" s="212"/>
      <c r="Q46" s="212"/>
      <c r="R46" s="213"/>
    </row>
    <row r="47" spans="1:18" s="219" customFormat="1" ht="29.25" customHeight="1">
      <c r="A47" s="516" t="s">
        <v>26</v>
      </c>
      <c r="B47" s="516"/>
      <c r="C47" s="516"/>
      <c r="D47" s="279"/>
      <c r="E47" s="278"/>
      <c r="F47" s="278"/>
      <c r="G47" s="278"/>
      <c r="H47" s="280"/>
      <c r="I47" s="280"/>
      <c r="J47" s="280"/>
      <c r="K47" s="280"/>
      <c r="L47" s="280"/>
      <c r="M47" s="278"/>
      <c r="N47" s="278"/>
      <c r="O47" s="516" t="str">
        <f>Регистрация!L56</f>
        <v>Чириков Д.Ю.</v>
      </c>
      <c r="P47" s="516"/>
      <c r="Q47" s="516"/>
      <c r="R47" s="281"/>
    </row>
    <row r="48" spans="1:18" s="219" customFormat="1" ht="15.75" customHeight="1">
      <c r="A48" s="279"/>
      <c r="B48" s="278"/>
      <c r="C48" s="278"/>
      <c r="D48" s="279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81"/>
    </row>
    <row r="49" spans="1:18" ht="12.95" customHeight="1">
      <c r="A49" s="516" t="s">
        <v>27</v>
      </c>
      <c r="B49" s="516"/>
      <c r="C49" s="516"/>
      <c r="D49" s="279"/>
      <c r="E49" s="278"/>
      <c r="F49" s="278"/>
      <c r="G49" s="278"/>
      <c r="H49" s="280"/>
      <c r="I49" s="280"/>
      <c r="J49" s="280"/>
      <c r="K49" s="280"/>
      <c r="L49" s="280"/>
      <c r="M49" s="278"/>
      <c r="N49" s="278"/>
      <c r="O49" s="516" t="str">
        <f>Регистрация!L58</f>
        <v>Неряхина П.А.</v>
      </c>
      <c r="P49" s="516"/>
      <c r="Q49" s="516"/>
      <c r="R49" s="281"/>
    </row>
    <row r="50" spans="1:18" s="212" customFormat="1"/>
    <row r="51" spans="1:18" s="212" customFormat="1"/>
    <row r="52" spans="1:18" s="212" customFormat="1"/>
    <row r="53" spans="1:18" s="212" customFormat="1"/>
    <row r="54" spans="1:18" s="212" customFormat="1"/>
    <row r="55" spans="1:18" s="212" customFormat="1"/>
    <row r="56" spans="1:18" s="212" customFormat="1"/>
    <row r="57" spans="1:18" s="212" customFormat="1"/>
    <row r="58" spans="1:18" s="212" customFormat="1"/>
    <row r="59" spans="1:18" s="212" customFormat="1"/>
    <row r="60" spans="1:18" s="212" customFormat="1"/>
    <row r="61" spans="1:18" s="212" customFormat="1"/>
    <row r="62" spans="1:18" s="212" customFormat="1"/>
    <row r="63" spans="1:18" s="212" customFormat="1"/>
    <row r="64" spans="1:18" s="212" customFormat="1"/>
    <row r="65" spans="18:18" s="212" customFormat="1"/>
    <row r="66" spans="18:18">
      <c r="R66" s="212"/>
    </row>
  </sheetData>
  <sheetProtection sheet="1" objects="1" scenarios="1"/>
  <mergeCells count="56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O33:Q33"/>
    <mergeCell ref="B34:C34"/>
    <mergeCell ref="B35:C35"/>
    <mergeCell ref="B36:C36"/>
    <mergeCell ref="B37:C37"/>
    <mergeCell ref="B38:C38"/>
    <mergeCell ref="H38:L38"/>
    <mergeCell ref="B39:C39"/>
    <mergeCell ref="H39:L39"/>
    <mergeCell ref="A41:E41"/>
    <mergeCell ref="I41:K41"/>
    <mergeCell ref="C42:F42"/>
    <mergeCell ref="M42:N42"/>
    <mergeCell ref="C43:F43"/>
    <mergeCell ref="I43:K43"/>
    <mergeCell ref="C44:F44"/>
    <mergeCell ref="C45:F45"/>
    <mergeCell ref="C46:F46"/>
    <mergeCell ref="A47:C47"/>
    <mergeCell ref="O47:Q47"/>
    <mergeCell ref="A49:C49"/>
    <mergeCell ref="O49:Q49"/>
  </mergeCells>
  <pageMargins left="0.32013888888888897" right="0.15972222222222199" top="0.15" bottom="0.19027777777777799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54"/>
  <sheetViews>
    <sheetView zoomScaleNormal="100" workbookViewId="0">
      <selection activeCell="A27" sqref="A27"/>
    </sheetView>
  </sheetViews>
  <sheetFormatPr defaultColWidth="9.140625" defaultRowHeight="12.75"/>
  <cols>
    <col min="1" max="1" width="1.85546875" style="70" customWidth="1"/>
    <col min="2" max="2" width="5.7109375" style="70" customWidth="1"/>
    <col min="3" max="3" width="33.85546875" style="70" customWidth="1"/>
    <col min="4" max="4" width="1.85546875" style="70" customWidth="1"/>
    <col min="5" max="5" width="20.42578125" style="70" customWidth="1"/>
    <col min="6" max="6" width="1.85546875" style="70" customWidth="1"/>
    <col min="7" max="7" width="20.42578125" style="70" customWidth="1"/>
    <col min="8" max="8" width="1.85546875" style="70" customWidth="1"/>
    <col min="9" max="9" width="20.42578125" style="70" customWidth="1"/>
    <col min="10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79"/>
      <c r="K1" s="79"/>
      <c r="L1" s="79"/>
      <c r="M1" s="80"/>
      <c r="N1" s="80"/>
      <c r="O1" s="80"/>
      <c r="P1" s="80"/>
      <c r="Q1" s="80"/>
      <c r="R1" s="80"/>
    </row>
    <row r="2" spans="1:23" ht="6" customHeight="1">
      <c r="A2" s="81"/>
      <c r="B2" s="81"/>
      <c r="C2" s="81"/>
      <c r="D2" s="81"/>
      <c r="E2" s="81"/>
      <c r="F2" s="81"/>
      <c r="G2" s="81"/>
      <c r="H2" s="81"/>
      <c r="I2" s="81"/>
      <c r="J2" s="79"/>
      <c r="K2" s="79"/>
      <c r="L2" s="79"/>
      <c r="M2" s="80"/>
      <c r="N2" s="80"/>
      <c r="O2" s="80"/>
      <c r="P2" s="80"/>
      <c r="Q2" s="80"/>
      <c r="R2" s="80"/>
    </row>
    <row r="3" spans="1:23" ht="12.75" customHeight="1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79"/>
      <c r="K3" s="79"/>
      <c r="L3" s="79"/>
      <c r="M3" s="80"/>
      <c r="N3" s="80"/>
      <c r="O3" s="80"/>
      <c r="P3" s="80"/>
      <c r="Q3" s="80"/>
      <c r="R3" s="80"/>
    </row>
    <row r="4" spans="1:23" ht="6.75" customHeight="1">
      <c r="A4" s="82"/>
      <c r="B4" s="82"/>
      <c r="C4" s="82"/>
      <c r="D4" s="82"/>
      <c r="E4" s="82"/>
      <c r="F4" s="82"/>
      <c r="G4" s="82"/>
      <c r="H4" s="82"/>
      <c r="I4" s="82"/>
      <c r="J4" s="83"/>
      <c r="K4" s="82"/>
      <c r="L4" s="82"/>
      <c r="M4" s="84"/>
      <c r="N4" s="84"/>
      <c r="O4" s="84"/>
      <c r="P4" s="84"/>
      <c r="Q4" s="84"/>
      <c r="R4" s="84"/>
    </row>
    <row r="5" spans="1:23" ht="12.75" customHeight="1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86">
        <f>Регистрация!L3</f>
        <v>44948</v>
      </c>
      <c r="J5" s="502">
        <f>Регистрация!M3</f>
        <v>0</v>
      </c>
      <c r="K5" s="502"/>
      <c r="L5" s="502"/>
      <c r="M5" s="84"/>
      <c r="N5" s="84"/>
      <c r="O5" s="84"/>
      <c r="P5" s="84"/>
      <c r="Q5" s="87"/>
      <c r="R5" s="87"/>
    </row>
    <row r="6" spans="1:23" ht="12.75" customHeight="1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7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84"/>
      <c r="K7" s="84"/>
      <c r="L7" s="84"/>
      <c r="M7" s="84"/>
      <c r="N7" s="84"/>
      <c r="O7" s="84"/>
      <c r="P7" s="84"/>
      <c r="Q7" s="87"/>
      <c r="R7" s="87"/>
    </row>
    <row r="8" spans="1:23" s="97" customFormat="1" ht="15" customHeight="1">
      <c r="A8" s="87"/>
      <c r="B8" s="87"/>
      <c r="C8" s="90"/>
      <c r="D8" s="91"/>
      <c r="E8" s="92"/>
      <c r="F8" s="90"/>
      <c r="G8" s="93"/>
      <c r="H8" s="93"/>
      <c r="I8" s="94"/>
      <c r="J8" s="93"/>
      <c r="K8" s="93"/>
      <c r="L8" s="93"/>
      <c r="M8" s="93"/>
      <c r="N8" s="93"/>
      <c r="O8" s="90"/>
      <c r="P8" s="95"/>
      <c r="Q8" s="90"/>
      <c r="R8" s="90"/>
      <c r="S8" s="96"/>
    </row>
    <row r="9" spans="1:23" s="103" customFormat="1" ht="13.5" customHeight="1">
      <c r="A9" s="98"/>
      <c r="B9" s="493"/>
      <c r="C9" s="493"/>
      <c r="D9" s="42"/>
      <c r="E9" s="42"/>
      <c r="F9" s="93"/>
      <c r="G9" s="93"/>
      <c r="H9" s="93"/>
      <c r="I9" s="100"/>
      <c r="J9" s="100"/>
      <c r="K9" s="100"/>
      <c r="L9" s="100"/>
      <c r="M9" s="93"/>
      <c r="N9" s="93"/>
      <c r="O9" s="93"/>
      <c r="P9" s="95"/>
      <c r="Q9" s="101"/>
      <c r="R9" s="101"/>
      <c r="S9" s="102"/>
    </row>
    <row r="10" spans="1:23" s="106" customFormat="1" ht="13.5" customHeight="1">
      <c r="A10" s="118">
        <v>1</v>
      </c>
      <c r="B10" s="492" t="str">
        <f>IF(Регистрация!$D$6&lt;A10," ",CONCATENATE(VLOOKUP(A10,Регистрация!$B$7:$M$55,3,0)," ",VLOOKUP(A10,Регистрация!$B$7:$M$55,4,0)," ","(",VLOOKUP(A10,Регистрация!$B$7:$M$55,11,0),")"))</f>
        <v>Жданов  Максим (Лопухов В.А.)</v>
      </c>
      <c r="C10" s="492"/>
      <c r="D10" s="492"/>
      <c r="E10" s="492"/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95"/>
      <c r="Q10" s="104"/>
      <c r="R10" s="104"/>
      <c r="S10" s="105"/>
    </row>
    <row r="11" spans="1:23" s="97" customFormat="1" ht="13.5" customHeight="1">
      <c r="A11" s="98"/>
      <c r="B11" s="493"/>
      <c r="C11" s="493"/>
      <c r="D11" s="98"/>
      <c r="E11" s="136"/>
      <c r="F11" s="93"/>
      <c r="G11" s="93"/>
      <c r="H11" s="93"/>
      <c r="I11" s="90"/>
      <c r="J11" s="93"/>
      <c r="K11" s="93"/>
      <c r="L11" s="90"/>
      <c r="M11" s="93"/>
      <c r="N11" s="93"/>
      <c r="O11" s="93"/>
      <c r="P11" s="107"/>
      <c r="Q11" s="90"/>
      <c r="R11" s="90"/>
      <c r="S11" s="96"/>
    </row>
    <row r="12" spans="1:23" s="103" customFormat="1" ht="13.5" customHeight="1">
      <c r="A12" s="98"/>
      <c r="B12" s="99"/>
      <c r="C12" s="99"/>
      <c r="D12" s="98"/>
      <c r="E12" s="120"/>
      <c r="F12" s="122"/>
      <c r="G12" s="123" t="str">
        <f>IF(F12=0," ",CONCATENATE(VLOOKUP(F12,Регистрация!$B$7:$M$55,3,0)," ",VLOOKUP(F12,Регистрация!$B$7:$M$55,4,0)))</f>
        <v xml:space="preserve"> </v>
      </c>
      <c r="H12" s="93"/>
      <c r="I12" s="93"/>
      <c r="J12" s="93"/>
      <c r="K12" s="93"/>
      <c r="L12" s="93"/>
      <c r="M12" s="93"/>
      <c r="N12" s="93"/>
      <c r="O12" s="90"/>
      <c r="P12" s="93"/>
      <c r="Q12" s="101"/>
      <c r="R12" s="101"/>
      <c r="S12" s="102"/>
    </row>
    <row r="13" spans="1:23" s="97" customFormat="1" ht="13.5" customHeight="1">
      <c r="A13" s="113"/>
      <c r="B13" s="493"/>
      <c r="C13" s="493"/>
      <c r="D13" s="98"/>
      <c r="E13" s="120"/>
      <c r="F13" s="98"/>
      <c r="G13" s="137"/>
      <c r="H13" s="93"/>
      <c r="I13" s="93"/>
      <c r="J13" s="93"/>
      <c r="K13" s="93"/>
      <c r="L13" s="93"/>
      <c r="M13" s="93"/>
      <c r="N13" s="93"/>
      <c r="O13" s="90"/>
      <c r="P13" s="107"/>
      <c r="Q13" s="90"/>
      <c r="R13" s="90"/>
      <c r="S13" s="96"/>
    </row>
    <row r="14" spans="1:23" s="103" customFormat="1" ht="13.5" customHeight="1">
      <c r="A14" s="126">
        <v>2</v>
      </c>
      <c r="B14" s="492" t="str">
        <f>IF(Регистрация!$D$6&lt;A14," ",CONCATENATE(VLOOKUP(A14,Регистрация!$B$7:$M$55,3,0)," ",VLOOKUP(A14,Регистрация!$B$7:$M$55,4,0)," ","(",VLOOKUP(A14,Регистрация!$B$7:$M$55,11,0),")"))</f>
        <v>Колтырин Игорь (Хайдуков А.В)</v>
      </c>
      <c r="C14" s="492"/>
      <c r="D14" s="492"/>
      <c r="E14" s="492"/>
      <c r="F14" s="98"/>
      <c r="G14" s="99"/>
      <c r="H14" s="93"/>
      <c r="I14" s="93"/>
      <c r="J14" s="93"/>
      <c r="K14" s="93"/>
      <c r="L14" s="93"/>
      <c r="M14" s="109"/>
      <c r="N14" s="109"/>
      <c r="O14" s="109"/>
      <c r="P14" s="109"/>
      <c r="Q14" s="101"/>
      <c r="R14" s="101"/>
      <c r="S14" s="102"/>
    </row>
    <row r="15" spans="1:23" s="103" customFormat="1" ht="13.5" customHeight="1">
      <c r="A15" s="113"/>
      <c r="B15" s="493"/>
      <c r="C15" s="493"/>
      <c r="D15" s="42"/>
      <c r="E15" s="42"/>
      <c r="F15" s="98"/>
      <c r="G15" s="99"/>
      <c r="H15" s="93"/>
      <c r="I15" s="110"/>
      <c r="J15" s="110"/>
      <c r="K15" s="110"/>
      <c r="L15" s="110"/>
      <c r="M15" s="93"/>
      <c r="N15" s="93"/>
      <c r="O15" s="93"/>
      <c r="P15" s="111"/>
      <c r="Q15" s="101"/>
      <c r="R15" s="101"/>
      <c r="S15" s="105"/>
      <c r="W15" s="112"/>
    </row>
    <row r="16" spans="1:23" ht="13.5" customHeight="1">
      <c r="A16" s="113"/>
      <c r="B16" s="99"/>
      <c r="C16" s="99"/>
      <c r="D16" s="113"/>
      <c r="E16" s="99"/>
      <c r="F16" s="98"/>
      <c r="G16" s="99"/>
      <c r="H16" s="98"/>
      <c r="I16" s="108"/>
      <c r="J16" s="90"/>
      <c r="K16" s="90"/>
      <c r="L16" s="90"/>
      <c r="M16" s="93"/>
      <c r="N16" s="93"/>
      <c r="O16" s="93"/>
      <c r="P16" s="114"/>
      <c r="Q16" s="115"/>
      <c r="R16" s="116"/>
    </row>
    <row r="17" spans="1:19" ht="13.5" customHeight="1">
      <c r="A17" s="118">
        <v>1</v>
      </c>
      <c r="B17" s="492" t="str">
        <f>IF(Регистрация!$D$6&lt;A17," ",CONCATENATE(VLOOKUP(A17,Регистрация!$B$7:$M$55,3,0)," ",VLOOKUP(A17,Регистрация!$B$7:$M$55,4,0)," ","(",VLOOKUP(A17,Регистрация!$B$7:$M$55,11,0),")"))</f>
        <v>Жданов  Максим (Лопухов В.А.)</v>
      </c>
      <c r="C17" s="492"/>
      <c r="D17" s="492"/>
      <c r="E17" s="492"/>
      <c r="F17" s="98"/>
      <c r="G17" s="99"/>
      <c r="H17" s="98"/>
      <c r="I17" s="108"/>
      <c r="J17" s="90"/>
      <c r="K17" s="90"/>
      <c r="L17" s="90"/>
      <c r="M17" s="93"/>
      <c r="N17" s="93"/>
      <c r="O17" s="93"/>
      <c r="P17" s="114"/>
      <c r="Q17" s="115"/>
      <c r="R17" s="116"/>
    </row>
    <row r="18" spans="1:19" ht="13.5" customHeight="1">
      <c r="A18" s="113"/>
      <c r="B18" s="493"/>
      <c r="C18" s="493"/>
      <c r="D18" s="98"/>
      <c r="E18" s="120"/>
      <c r="F18" s="98"/>
      <c r="G18" s="121"/>
      <c r="H18" s="98"/>
      <c r="I18" s="108"/>
      <c r="J18" s="90"/>
      <c r="K18" s="90"/>
      <c r="L18" s="90"/>
      <c r="M18" s="93"/>
      <c r="N18" s="93"/>
      <c r="O18" s="93"/>
      <c r="P18" s="114"/>
      <c r="Q18" s="115"/>
      <c r="R18" s="116"/>
    </row>
    <row r="19" spans="1:19" ht="13.5" customHeight="1">
      <c r="A19" s="113"/>
      <c r="B19" s="99"/>
      <c r="C19" s="99"/>
      <c r="D19" s="98"/>
      <c r="E19" s="120"/>
      <c r="F19" s="122"/>
      <c r="G19" s="123" t="str">
        <f>IF(F19=0," ",CONCATENATE(VLOOKUP(F19,Регистрация!$B$7:$M$55,3,0)," ",VLOOKUP(F19,Регистрация!$B$7:$M$55,4,0)))</f>
        <v xml:space="preserve"> </v>
      </c>
      <c r="H19" s="98"/>
      <c r="I19" s="108"/>
      <c r="J19" s="90"/>
      <c r="K19" s="90"/>
      <c r="L19" s="90"/>
      <c r="M19" s="93"/>
      <c r="N19" s="93"/>
      <c r="O19" s="93"/>
      <c r="P19" s="114"/>
      <c r="Q19" s="115"/>
      <c r="R19" s="116"/>
    </row>
    <row r="20" spans="1:19" ht="13.5" customHeight="1">
      <c r="A20" s="113"/>
      <c r="B20" s="493"/>
      <c r="C20" s="493"/>
      <c r="D20" s="98"/>
      <c r="E20" s="120"/>
      <c r="F20" s="90"/>
      <c r="G20" s="42"/>
      <c r="H20" s="98"/>
      <c r="I20" s="108"/>
      <c r="J20" s="90"/>
      <c r="K20" s="90"/>
      <c r="L20" s="90"/>
      <c r="M20" s="93"/>
      <c r="N20" s="93"/>
      <c r="O20" s="93"/>
      <c r="P20" s="114"/>
      <c r="Q20" s="115"/>
      <c r="R20" s="116"/>
    </row>
    <row r="21" spans="1:19" ht="13.5" customHeight="1">
      <c r="A21" s="126">
        <v>3</v>
      </c>
      <c r="B21" s="492" t="str">
        <f>IF(Регистрация!$D$6&lt;A21," ",CONCATENATE(VLOOKUP(A21,Регистрация!$B$7:$M$55,3,0)," ",VLOOKUP(A21,Регистрация!$B$7:$M$55,4,0)," ","(",VLOOKUP(A21,Регистрация!$B$7:$M$55,11,0),")"))</f>
        <v>Подольский Михаил (Страхов В.Д.)</v>
      </c>
      <c r="C21" s="492"/>
      <c r="D21" s="492"/>
      <c r="E21" s="492"/>
      <c r="F21" s="90"/>
      <c r="G21" s="93"/>
      <c r="H21" s="98"/>
      <c r="I21" s="108"/>
      <c r="J21" s="90"/>
      <c r="K21" s="90"/>
      <c r="L21" s="90"/>
      <c r="M21" s="93"/>
      <c r="N21" s="93"/>
      <c r="O21" s="93"/>
      <c r="P21" s="114"/>
      <c r="Q21" s="115"/>
      <c r="R21" s="116"/>
    </row>
    <row r="22" spans="1:19" ht="13.5" customHeight="1">
      <c r="A22" s="113"/>
      <c r="B22" s="99"/>
      <c r="C22" s="99"/>
      <c r="D22" s="113"/>
      <c r="E22" s="99"/>
      <c r="F22" s="98"/>
      <c r="G22" s="99"/>
      <c r="H22" s="98"/>
      <c r="I22" s="108"/>
      <c r="J22" s="90"/>
      <c r="K22" s="90"/>
      <c r="L22" s="90"/>
      <c r="M22" s="93"/>
      <c r="N22" s="93"/>
      <c r="O22" s="93"/>
      <c r="P22" s="114"/>
      <c r="Q22" s="115"/>
      <c r="R22" s="116"/>
    </row>
    <row r="23" spans="1:19" ht="13.5" customHeight="1">
      <c r="A23" s="113"/>
      <c r="B23" s="493"/>
      <c r="C23" s="493"/>
      <c r="D23" s="98"/>
      <c r="E23" s="99"/>
      <c r="F23" s="98"/>
      <c r="G23" s="99"/>
      <c r="H23" s="89"/>
      <c r="I23" s="89"/>
      <c r="J23" s="117"/>
      <c r="K23" s="117"/>
      <c r="L23" s="117"/>
      <c r="M23" s="93"/>
      <c r="N23" s="93"/>
      <c r="O23" s="90"/>
      <c r="P23" s="107"/>
      <c r="Q23" s="95"/>
      <c r="R23" s="116"/>
    </row>
    <row r="24" spans="1:19" ht="13.5" customHeight="1">
      <c r="A24" s="118">
        <v>2</v>
      </c>
      <c r="B24" s="492" t="str">
        <f>IF(Регистрация!$D$6&lt;A24," ",CONCATENATE(VLOOKUP(A24,Регистрация!$B$7:$M$55,3,0)," ",VLOOKUP(A24,Регистрация!$B$7:$M$55,4,0)," ","(",VLOOKUP(A24,Регистрация!$B$7:$M$55,11,0),")"))</f>
        <v>Колтырин Игорь (Хайдуков А.В)</v>
      </c>
      <c r="C24" s="492"/>
      <c r="D24" s="492"/>
      <c r="E24" s="492"/>
      <c r="F24" s="98"/>
      <c r="G24" s="99"/>
      <c r="H24" s="93"/>
      <c r="I24" s="93"/>
      <c r="J24" s="93"/>
      <c r="K24" s="93"/>
      <c r="L24" s="93"/>
      <c r="M24" s="93"/>
      <c r="N24" s="93"/>
      <c r="O24" s="90"/>
      <c r="P24" s="107"/>
      <c r="Q24" s="95"/>
      <c r="R24" s="119"/>
    </row>
    <row r="25" spans="1:19" ht="13.5" customHeight="1">
      <c r="A25" s="113"/>
      <c r="B25" s="493"/>
      <c r="C25" s="493"/>
      <c r="D25" s="98"/>
      <c r="E25" s="120"/>
      <c r="F25" s="98"/>
      <c r="G25" s="121"/>
      <c r="H25" s="93"/>
      <c r="I25" s="90"/>
      <c r="J25" s="93"/>
      <c r="K25" s="93"/>
      <c r="L25" s="90"/>
      <c r="M25" s="93"/>
      <c r="N25" s="93"/>
      <c r="O25" s="93"/>
      <c r="P25" s="107"/>
      <c r="Q25" s="95"/>
      <c r="R25" s="116"/>
    </row>
    <row r="26" spans="1:19" ht="13.5" customHeight="1">
      <c r="A26" s="113"/>
      <c r="B26" s="99"/>
      <c r="C26" s="99"/>
      <c r="D26" s="98"/>
      <c r="E26" s="120"/>
      <c r="F26" s="122"/>
      <c r="G26" s="123" t="str">
        <f>IF(F26=0," ",CONCATENATE(VLOOKUP(F26,Регистрация!$B$7:$M$55,3,0)," ",VLOOKUP(F26,Регистрация!$B$7:$M$55,4,0)))</f>
        <v xml:space="preserve"> </v>
      </c>
      <c r="H26" s="93"/>
      <c r="I26" s="90"/>
      <c r="J26" s="93"/>
      <c r="K26" s="93"/>
      <c r="L26" s="90"/>
      <c r="M26" s="93"/>
      <c r="N26" s="93"/>
      <c r="O26" s="93"/>
      <c r="P26" s="107"/>
      <c r="Q26" s="95"/>
      <c r="R26" s="116"/>
    </row>
    <row r="27" spans="1:19" ht="13.5" customHeight="1">
      <c r="A27" s="113"/>
      <c r="B27" s="493"/>
      <c r="C27" s="493"/>
      <c r="D27" s="98"/>
      <c r="E27" s="120"/>
      <c r="F27" s="90"/>
      <c r="G27" s="42"/>
      <c r="H27" s="93"/>
      <c r="I27" s="124"/>
      <c r="J27" s="124"/>
      <c r="K27" s="124"/>
      <c r="L27" s="124"/>
      <c r="M27" s="93"/>
      <c r="N27" s="93"/>
      <c r="O27" s="90"/>
      <c r="P27" s="107"/>
      <c r="Q27" s="95"/>
      <c r="R27" s="116"/>
      <c r="S27" s="125"/>
    </row>
    <row r="28" spans="1:19" ht="13.5" customHeight="1">
      <c r="A28" s="126">
        <v>3</v>
      </c>
      <c r="B28" s="492" t="str">
        <f>IF(Регистрация!$D$6&lt;A28," ",CONCATENATE(VLOOKUP(A28,Регистрация!$B$7:$M$55,3,0)," ",VLOOKUP(A28,Регистрация!$B$7:$M$55,4,0)," ","(",VLOOKUP(A28,Регистрация!$B$7:$M$55,11,0),")"))</f>
        <v>Подольский Михаил (Страхов В.Д.)</v>
      </c>
      <c r="C28" s="492"/>
      <c r="D28" s="492"/>
      <c r="E28" s="492"/>
      <c r="F28" s="90"/>
      <c r="G28" s="93"/>
      <c r="H28" s="93"/>
      <c r="I28" s="93"/>
      <c r="J28" s="93"/>
      <c r="K28" s="93"/>
      <c r="L28" s="93"/>
      <c r="M28" s="93"/>
      <c r="N28" s="93"/>
      <c r="O28" s="90"/>
      <c r="P28" s="107"/>
      <c r="Q28" s="95"/>
      <c r="R28" s="116"/>
      <c r="S28" s="125"/>
    </row>
    <row r="29" spans="1:19" ht="13.5" customHeight="1">
      <c r="A29" s="113"/>
      <c r="B29" s="493"/>
      <c r="C29" s="493"/>
      <c r="D29" s="42"/>
      <c r="E29" s="42"/>
      <c r="F29" s="95"/>
      <c r="G29" s="95"/>
      <c r="H29" s="95"/>
      <c r="I29" s="95"/>
      <c r="J29" s="95"/>
      <c r="K29" s="95"/>
      <c r="L29" s="95"/>
      <c r="M29" s="95"/>
      <c r="N29" s="107"/>
      <c r="O29" s="107"/>
      <c r="P29" s="107"/>
      <c r="Q29" s="95"/>
      <c r="R29" s="116"/>
      <c r="S29" s="125"/>
    </row>
    <row r="30" spans="1:19" ht="13.5" customHeight="1">
      <c r="A30" s="36"/>
      <c r="B30" s="36"/>
      <c r="C30" s="35"/>
      <c r="D30" s="35"/>
      <c r="E30" s="35"/>
      <c r="F30" s="494"/>
      <c r="G30" s="494"/>
      <c r="H30" s="494"/>
      <c r="I30" s="494"/>
      <c r="J30" s="84"/>
      <c r="K30" s="84"/>
      <c r="L30" s="84"/>
      <c r="M30" s="84"/>
      <c r="N30" s="84"/>
      <c r="O30" s="84"/>
      <c r="P30" s="84"/>
      <c r="Q30" s="84"/>
      <c r="R30" s="84"/>
      <c r="S30" s="125"/>
    </row>
    <row r="31" spans="1:19" ht="7.5" customHeight="1">
      <c r="A31" s="36"/>
      <c r="B31" s="36"/>
      <c r="C31" s="36"/>
      <c r="D31" s="95"/>
      <c r="E31" s="95"/>
      <c r="F31" s="107"/>
      <c r="G31" s="107"/>
      <c r="H31" s="107"/>
      <c r="I31" s="107"/>
      <c r="J31" s="107"/>
      <c r="K31" s="127"/>
      <c r="L31" s="127"/>
      <c r="M31" s="107"/>
      <c r="N31" s="107"/>
      <c r="O31" s="107"/>
      <c r="P31" s="107"/>
      <c r="Q31" s="95"/>
      <c r="R31" s="119"/>
      <c r="S31" s="125"/>
    </row>
    <row r="32" spans="1:19" ht="13.5" customHeight="1">
      <c r="A32" s="89"/>
      <c r="B32" s="89"/>
      <c r="C32" s="35"/>
      <c r="D32" s="116"/>
      <c r="E32" s="84"/>
      <c r="F32" s="128"/>
      <c r="G32" s="108"/>
      <c r="H32" s="93"/>
      <c r="I32" s="93"/>
      <c r="J32" s="87"/>
      <c r="K32" s="87"/>
      <c r="L32" s="87"/>
      <c r="M32" s="87"/>
      <c r="N32" s="87"/>
      <c r="O32" s="87"/>
      <c r="P32" s="87"/>
      <c r="Q32" s="116"/>
      <c r="R32" s="116"/>
      <c r="S32" s="125"/>
    </row>
    <row r="33" spans="1:19" ht="13.5" customHeight="1">
      <c r="A33" s="89"/>
      <c r="B33" s="89"/>
      <c r="C33" s="89"/>
      <c r="D33" s="89"/>
      <c r="E33" s="89"/>
      <c r="F33" s="98"/>
      <c r="G33" s="99"/>
      <c r="H33" s="98"/>
      <c r="I33" s="108"/>
      <c r="J33" s="89"/>
      <c r="K33" s="89"/>
      <c r="L33" s="89"/>
      <c r="M33" s="89"/>
      <c r="N33" s="89"/>
      <c r="O33" s="89"/>
      <c r="P33" s="89"/>
      <c r="Q33" s="89"/>
      <c r="R33" s="89"/>
      <c r="S33" s="125"/>
    </row>
    <row r="34" spans="1:19" ht="13.5" customHeight="1">
      <c r="A34" s="89"/>
      <c r="B34" s="89"/>
      <c r="C34" s="89"/>
      <c r="D34" s="89"/>
      <c r="E34" s="89"/>
      <c r="F34" s="128"/>
      <c r="G34" s="108"/>
      <c r="H34" s="93"/>
      <c r="I34" s="90"/>
      <c r="J34" s="89"/>
      <c r="K34" s="89"/>
      <c r="L34" s="89"/>
      <c r="M34" s="89"/>
      <c r="N34" s="89"/>
      <c r="O34" s="89"/>
      <c r="P34" s="89"/>
      <c r="Q34" s="89"/>
      <c r="R34" s="89"/>
      <c r="S34" s="125"/>
    </row>
    <row r="35" spans="1:19" ht="7.5" customHeight="1">
      <c r="A35" s="89"/>
      <c r="B35" s="89"/>
      <c r="C35" s="89"/>
      <c r="D35" s="89"/>
      <c r="E35" s="89"/>
      <c r="F35" s="98"/>
      <c r="G35" s="42"/>
      <c r="H35" s="93"/>
      <c r="I35" s="90"/>
      <c r="J35" s="89"/>
      <c r="K35" s="89"/>
      <c r="L35" s="89"/>
      <c r="M35" s="89"/>
      <c r="N35" s="89"/>
      <c r="O35" s="89"/>
      <c r="P35" s="89"/>
      <c r="Q35" s="89"/>
      <c r="R35" s="89"/>
      <c r="S35" s="125"/>
    </row>
    <row r="36" spans="1:19" ht="17.25" customHeight="1">
      <c r="A36" s="89"/>
      <c r="B36" s="495" t="s">
        <v>19</v>
      </c>
      <c r="C36" s="495"/>
      <c r="D36" s="495"/>
      <c r="E36" s="495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125"/>
    </row>
    <row r="37" spans="1:19" ht="13.5" customHeight="1">
      <c r="A37" s="129"/>
      <c r="B37" s="130" t="s">
        <v>20</v>
      </c>
      <c r="C37" s="496" t="s">
        <v>21</v>
      </c>
      <c r="D37" s="496"/>
      <c r="E37" s="496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125"/>
    </row>
    <row r="38" spans="1:19" ht="13.5" customHeight="1">
      <c r="A38" s="131">
        <f>H16</f>
        <v>0</v>
      </c>
      <c r="B38" s="132">
        <v>1</v>
      </c>
      <c r="C38" s="491" t="str">
        <f>IF(A38=0," ",CONCATENATE(VLOOKUP(A38,Регистрация!$B$7:$M$55,3,0)," ",VLOOKUP(A38,Регистрация!$B$7:$M$55,4,0)," ",VLOOKUP(A38,Регистрация!$B$7:$M$55,5,0)," ","(",VLOOKUP(A38,Регистрация!$B$7:$M$55,11,0),")"))</f>
        <v xml:space="preserve"> </v>
      </c>
      <c r="D38" s="491"/>
      <c r="E38" s="491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125"/>
    </row>
    <row r="39" spans="1:19" ht="13.5" customHeight="1">
      <c r="A39" s="131">
        <f>IF(H16=F12,F26,F12)</f>
        <v>0</v>
      </c>
      <c r="B39" s="132">
        <v>2</v>
      </c>
      <c r="C39" s="491" t="str">
        <f>IF(A39=0," ",CONCATENATE(VLOOKUP(A39,Регистрация!$B$7:$M$55,3,0)," ",VLOOKUP(A39,Регистрация!$B$7:$M$55,4,0)," ",VLOOKUP(A39,Регистрация!$B$7:$M$55,5,0)," ","(",VLOOKUP(A39,Регистрация!$B$7:$M$55,11,0),")"))</f>
        <v xml:space="preserve"> </v>
      </c>
      <c r="D39" s="491"/>
      <c r="E39" s="491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125"/>
    </row>
    <row r="40" spans="1:19" ht="13.5" customHeight="1">
      <c r="A40" s="131">
        <f>H33</f>
        <v>0</v>
      </c>
      <c r="B40" s="132">
        <v>3</v>
      </c>
      <c r="C40" s="491" t="str">
        <f>IF(A40=0," ",CONCATENATE(VLOOKUP(A40,Регистрация!$B$7:$M$55,3,0)," ",VLOOKUP(A40,Регистрация!$B$7:$M$55,4,0)," ",VLOOKUP(A40,Регистрация!$B$7:$M$55,5,0)," ","(",VLOOKUP(A40,Регистрация!$B$7:$M$55,11,0),")"))</f>
        <v xml:space="preserve"> </v>
      </c>
      <c r="D40" s="491"/>
      <c r="E40" s="491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</row>
    <row r="41" spans="1:19" ht="13.5" customHeight="1">
      <c r="A41" s="131">
        <f>IF(H33=F32,F34,F32)</f>
        <v>0</v>
      </c>
      <c r="B41" s="132">
        <v>4</v>
      </c>
      <c r="C41" s="491" t="str">
        <f>IF(A41=0," ",CONCATENATE(VLOOKUP(A41,Регистрация!$B$7:$M$55,3,0)," ",VLOOKUP(A41,Регистрация!$B$7:$M$55,4,0)," ",VLOOKUP(A41,Регистрация!$B$7:$M$55,5,0)," ","(",VLOOKUP(A41,Регистрация!$B$7:$M$55,11,0),")"))</f>
        <v xml:space="preserve"> </v>
      </c>
      <c r="D41" s="491"/>
      <c r="E41" s="491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</row>
    <row r="42" spans="1:19" ht="15.75" customHeigh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</row>
    <row r="43" spans="1:19" s="135" customFormat="1" ht="15.75" customHeight="1">
      <c r="A43" s="490" t="s">
        <v>16</v>
      </c>
      <c r="B43" s="490"/>
      <c r="C43" s="490"/>
      <c r="D43" s="133"/>
      <c r="E43" s="133"/>
      <c r="F43" s="133"/>
      <c r="G43" s="33"/>
      <c r="H43" s="134" t="str">
        <f>Регистрация!L56</f>
        <v>Чириков Д.Ю.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9" s="135" customFormat="1" ht="16.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9" s="135" customFormat="1" ht="15.75" customHeight="1">
      <c r="A45" s="490" t="s">
        <v>17</v>
      </c>
      <c r="B45" s="490"/>
      <c r="C45" s="490"/>
      <c r="D45" s="133"/>
      <c r="E45" s="133"/>
      <c r="F45" s="133"/>
      <c r="G45" s="33"/>
      <c r="H45" s="134" t="str">
        <f>Регистрация!L58</f>
        <v>Неряхина П.А.</v>
      </c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9" ht="11.1" customHeigh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</row>
    <row r="47" spans="1:19" ht="11.1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</row>
    <row r="48" spans="1:19" ht="11.1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</row>
    <row r="49" spans="1:18" ht="11.1" customHeight="1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</row>
    <row r="50" spans="1:18" ht="11.1" customHeight="1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</row>
    <row r="51" spans="1:18" ht="11.1" customHeight="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</row>
    <row r="52" spans="1:18" ht="11.1" customHeight="1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</row>
    <row r="53" spans="1:18" ht="11.1" customHeigh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</row>
    <row r="54" spans="1:18" ht="11.1" customHeight="1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</row>
  </sheetData>
  <mergeCells count="31">
    <mergeCell ref="A1:I1"/>
    <mergeCell ref="A3:I3"/>
    <mergeCell ref="A5:C5"/>
    <mergeCell ref="D5:G5"/>
    <mergeCell ref="J5:L5"/>
    <mergeCell ref="A7:I7"/>
    <mergeCell ref="B9:C9"/>
    <mergeCell ref="B10:E10"/>
    <mergeCell ref="B11:C11"/>
    <mergeCell ref="B13:C13"/>
    <mergeCell ref="B14:E14"/>
    <mergeCell ref="B15:C15"/>
    <mergeCell ref="B17:E17"/>
    <mergeCell ref="B18:C18"/>
    <mergeCell ref="B20:C20"/>
    <mergeCell ref="B21:E21"/>
    <mergeCell ref="B23:C23"/>
    <mergeCell ref="B24:E24"/>
    <mergeCell ref="B25:C25"/>
    <mergeCell ref="B27:C27"/>
    <mergeCell ref="B28:E28"/>
    <mergeCell ref="B29:C29"/>
    <mergeCell ref="F30:I30"/>
    <mergeCell ref="B36:E36"/>
    <mergeCell ref="C37:E37"/>
    <mergeCell ref="A45:C45"/>
    <mergeCell ref="C38:E38"/>
    <mergeCell ref="C39:E39"/>
    <mergeCell ref="C40:E40"/>
    <mergeCell ref="C41:E41"/>
    <mergeCell ref="A43:C43"/>
  </mergeCells>
  <pageMargins left="0.7" right="0.7" top="0.29027777777777802" bottom="0.75" header="0.51180555555555496" footer="0.51180555555555496"/>
  <pageSetup paperSize="9" scale="87" firstPageNumber="0" orientation="landscape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66"/>
  <sheetViews>
    <sheetView topLeftCell="A19" zoomScaleNormal="100" workbookViewId="0">
      <selection activeCell="P24" sqref="P24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37"/>
      <c r="R8" s="238"/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523" t="str">
        <f>IF(Регистрация!$D$6&lt;R9," ",CONCATENATE(VLOOKUP(R9,Регистрация!$B$7:$M$55,3,0)," ",VLOOKUP(R9,Регистрация!$B$7:$M$55,4,0)," ","(",VLOOKUP(R9,Регистрация!$B$7:$M$55,11,0),")"))</f>
        <v>Колтырин Игорь (Хайдуков А.В)</v>
      </c>
      <c r="P9" s="523"/>
      <c r="Q9" s="523" t="e">
        <f>IF(Регистрация!$D$6&lt;P9," ",CONCATENATE(VLOOKUP(P9,Регистрация!$B$7:$M$55,3,0)," ",VLOOKUP(P9,Регистрация!$B$7:$M$55,4,0)," ","(",VLOOKUP(P9,Регистрация!$B$7:$M$55,11,0),")"))</f>
        <v>#N/A</v>
      </c>
      <c r="R9" s="239">
        <v>2</v>
      </c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/>
      <c r="J10" s="525"/>
      <c r="K10" s="525"/>
      <c r="O10" s="243"/>
      <c r="P10" s="238"/>
      <c r="Q10" s="237"/>
      <c r="R10" s="238"/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IF(L11=0," ",CONCATENATE(VLOOKUP(L11,Регистрация!$B$7:$M$55,3,0)," ",VLOOKUP(L11,Регистрация!$B$7:$M$55,4,0)))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45" t="str">
        <f>IF(D13=0," ",CONCATENATE(VLOOKUP(D13,Регистрация!$B$7:$M$55,3,0)," ",VLOOKUP(D13,Регистрация!$B$7:$M$55,4,0)))</f>
        <v xml:space="preserve"> </v>
      </c>
      <c r="F13" s="238"/>
      <c r="G13" s="252"/>
      <c r="H13" s="230"/>
      <c r="I13" s="230"/>
      <c r="J13" s="230"/>
      <c r="K13" s="235"/>
      <c r="M13" s="253"/>
      <c r="N13" s="238"/>
      <c r="O13" s="245" t="str">
        <f>IF(N13=0," ",CONCATENATE(VLOOKUP(N13,Регистрация!$B$7:$M$55,3,0)," ",VLOOKUP(N13,Регистрация!$B$7:$M$55,4,0)))</f>
        <v xml:space="preserve"> </v>
      </c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45" t="str">
        <f>IF(J15=0," ",CONCATENATE(VLOOKUP(J15,Регистрация!$B$7:$M$55,3,0)," ",VLOOKUP(J15,Регистрация!$B$7:$M$55,4,0)))</f>
        <v xml:space="preserve"> </v>
      </c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9">
        <v>5</v>
      </c>
      <c r="B16" s="517" t="str">
        <f>IF(Регистрация!$D$6&lt;A16," ",CONCATENATE(VLOOKUP(A16,Регистрация!$B$7:$M$55,3,0)," ",VLOOKUP(A16,Регистрация!$B$7:$M$55,4,0)," ","(",VLOOKUP(A16,Регистрация!$B$7:$M$55,11,0),")"))</f>
        <v>Соловьев  Федор  (Кожевников М.Н.)</v>
      </c>
      <c r="C16" s="517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41" t="str">
        <f>IF(Регистрация!$D$6&lt;R16," ",CONCATENATE(VLOOKUP(R16,Регистрация!$B$7:$M$55,3,0)," ",VLOOKUP(R16,Регистрация!$B$7:$M$55,4,0)," ","(",VLOOKUP(R16,Регистрация!$B$7:$M$55,11,0),")"))</f>
        <v xml:space="preserve"> </v>
      </c>
      <c r="R16" s="239">
        <v>6</v>
      </c>
    </row>
    <row r="17" spans="1:18" ht="11.25" customHeight="1">
      <c r="A17" s="238"/>
      <c r="B17" s="522"/>
      <c r="C17" s="522"/>
      <c r="D17" s="239"/>
      <c r="E17" s="245" t="str">
        <f>IF(D17=0," ",CONCATENATE(VLOOKUP(D17,Регистрация!$B$7:$M$55,3,0)," ",VLOOKUP(D17,Регистрация!$B$7:$M$55,4,0)))</f>
        <v xml:space="preserve"> </v>
      </c>
      <c r="F17" s="238"/>
      <c r="G17" s="252"/>
      <c r="H17" s="238"/>
      <c r="I17" s="252"/>
      <c r="J17" s="230"/>
      <c r="K17" s="253"/>
      <c r="L17" s="238"/>
      <c r="M17" s="253"/>
      <c r="N17" s="238"/>
      <c r="O17" s="245" t="str">
        <f>IF(N17=0," ",CONCATENATE(VLOOKUP(N17,Регистрация!$B$7:$M$55,3,0)," ",VLOOKUP(N17,Регистрация!$B$7:$M$55,4,0)))</f>
        <v xml:space="preserve"> </v>
      </c>
      <c r="P17" s="239"/>
      <c r="Q17" s="237"/>
      <c r="R17" s="238"/>
    </row>
    <row r="18" spans="1:18" ht="11.25" customHeight="1">
      <c r="A18" s="239">
        <v>21</v>
      </c>
      <c r="B18" s="517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517"/>
      <c r="D18" s="238"/>
      <c r="E18" s="284"/>
      <c r="F18" s="238"/>
      <c r="G18" s="258"/>
      <c r="H18" s="238"/>
      <c r="I18" s="252"/>
      <c r="J18" s="230"/>
      <c r="K18" s="253"/>
      <c r="L18" s="238"/>
      <c r="M18" s="259"/>
      <c r="N18" s="238"/>
      <c r="O18" s="285"/>
      <c r="P18" s="238"/>
      <c r="Q18" s="241" t="str">
        <f>IF(Регистрация!$D$6&lt;R18," ",CONCATENATE(VLOOKUP(R18,Регистрация!$B$7:$M$55,3,0)," ",VLOOKUP(R18,Регистрация!$B$7:$M$55,4,0)," ","(",VLOOKUP(R18,Регистрация!$B$7:$M$55,11,0),")"))</f>
        <v xml:space="preserve"> </v>
      </c>
      <c r="R18" s="239">
        <v>22</v>
      </c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IF(L19=0," ",CONCATENATE(VLOOKUP(L19,Регистрация!$B$7:$M$55,3,0)," ",VLOOKUP(L19,Регистрация!$B$7:$M$55,4,0)))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47">
        <v>13</v>
      </c>
      <c r="B20" s="517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7"/>
      <c r="D20" s="233"/>
      <c r="E20" s="248"/>
      <c r="F20" s="233"/>
      <c r="G20" s="260"/>
      <c r="H20" s="233"/>
      <c r="I20" s="252"/>
      <c r="J20" s="261"/>
      <c r="K20" s="253"/>
      <c r="L20" s="238"/>
      <c r="M20" s="262"/>
      <c r="N20" s="238"/>
      <c r="O20" s="282"/>
      <c r="P20" s="238"/>
      <c r="Q20" s="241" t="str">
        <f>IF(Регистрация!$D$6&lt;R20," ",CONCATENATE(VLOOKUP(R20,Регистрация!$B$7:$M$55,3,0)," ",VLOOKUP(R20,Регистрация!$B$7:$M$55,4,0)," ","(",VLOOKUP(R20,Регистрация!$B$7:$M$55,11,0),")"))</f>
        <v xml:space="preserve"> </v>
      </c>
      <c r="R20" s="239">
        <v>14</v>
      </c>
    </row>
    <row r="21" spans="1:18" ht="11.25" customHeight="1">
      <c r="A21" s="233"/>
      <c r="B21" s="522"/>
      <c r="C21" s="522"/>
      <c r="D21" s="247"/>
      <c r="E21" s="245" t="str">
        <f>IF(D21=0," ",CONCATENATE(VLOOKUP(D21,Регистрация!$B$7:$M$55,3,0)," ",VLOOKUP(D21,Регистрация!$B$7:$M$55,4,0)))</f>
        <v xml:space="preserve"> </v>
      </c>
      <c r="F21" s="233"/>
      <c r="G21" s="260"/>
      <c r="H21" s="233"/>
      <c r="I21" s="252"/>
      <c r="K21" s="253"/>
      <c r="L21" s="238"/>
      <c r="M21" s="262"/>
      <c r="N21" s="238"/>
      <c r="O21" s="245" t="str">
        <f>IF(N21=0," ",CONCATENATE(VLOOKUP(N21,Регистрация!$B$7:$M$55,3,0)," ",VLOOKUP(N21,Регистрация!$B$7:$M$55,4,0)))</f>
        <v xml:space="preserve"> </v>
      </c>
      <c r="P21" s="239"/>
      <c r="Q21" s="237"/>
      <c r="R21" s="238"/>
    </row>
    <row r="22" spans="1:18" ht="11.25" customHeight="1">
      <c r="A22" s="247">
        <v>25</v>
      </c>
      <c r="B22" s="517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7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41" t="str">
        <f>IF(Регистрация!$D$6&lt;R22," ",CONCATENATE(VLOOKUP(R22,Регистрация!$B$7:$M$55,3,0)," ",VLOOKUP(R22,Регистрация!$B$7:$M$55,4,0)," ","(",VLOOKUP(R22,Регистрация!$B$7:$M$55,11,0),")"))</f>
        <v xml:space="preserve"> </v>
      </c>
      <c r="R22" s="239">
        <v>26</v>
      </c>
    </row>
    <row r="23" spans="1:18" ht="11.25" customHeight="1">
      <c r="A23" s="233"/>
      <c r="B23" s="522"/>
      <c r="C23" s="522"/>
      <c r="D23" s="233"/>
      <c r="E23" s="254"/>
      <c r="F23" s="233"/>
      <c r="G23" s="260"/>
      <c r="H23" s="247"/>
      <c r="I23" s="245" t="str">
        <f>IF(H23=0," ",CONCATENATE(VLOOKUP(H23,Регистрация!$B$7:$M$55,3,0)," ",VLOOKUP(H23,Регистрация!$B$7:$M$55,4,0)))</f>
        <v xml:space="preserve"> </v>
      </c>
      <c r="K23" s="245" t="str">
        <f>IF(J23=0," ",CONCATENATE(VLOOKUP(J23,Регистрация!$B$7:$M$55,3,0)," ",VLOOKUP(J23,Регистрация!$B$7:$M$55,4,0)))</f>
        <v xml:space="preserve"> </v>
      </c>
      <c r="L23" s="239"/>
      <c r="M23" s="262"/>
      <c r="N23" s="238"/>
      <c r="O23" s="237"/>
      <c r="P23" s="238"/>
      <c r="Q23" s="237"/>
      <c r="R23" s="238"/>
    </row>
    <row r="24" spans="1:18" ht="11.25" customHeight="1">
      <c r="A24" s="247">
        <v>3</v>
      </c>
      <c r="B24" s="517" t="str">
        <f>IF(Регистрация!$D$6&lt;A24," ",CONCATENATE(VLOOKUP(A24,Регистрация!$B$7:$M$55,3,0)," ",VLOOKUP(A24,Регистрация!$B$7:$M$55,4,0)," ","(",VLOOKUP(A24,Регистрация!$B$7:$M$55,11,0),")"))</f>
        <v>Подольский Михаил (Страхов В.Д.)</v>
      </c>
      <c r="C24" s="517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41" t="str">
        <f>IF(Регистрация!$D$6&lt;R24," ",CONCATENATE(VLOOKUP(R24,Регистрация!$B$7:$M$55,3,0)," ",VLOOKUP(R24,Регистрация!$B$7:$M$55,4,0)," ","(",VLOOKUP(R24,Регистрация!$B$7:$M$55,11,0),")"))</f>
        <v>Найфонов Тимур (Попкова А.В., Высоколов Е.А.)</v>
      </c>
      <c r="R24" s="239">
        <v>4</v>
      </c>
    </row>
    <row r="25" spans="1:18" ht="11.25" customHeight="1">
      <c r="A25" s="238"/>
      <c r="B25" s="522"/>
      <c r="C25" s="522"/>
      <c r="D25" s="247"/>
      <c r="E25" s="245" t="str">
        <f>IF(D25=0," ",CONCATENATE(VLOOKUP(D25,Регистрация!$B$7:$M$55,3,0)," ",VLOOKUP(D25,Регистрация!$B$7:$M$55,4,0)))</f>
        <v xml:space="preserve"> </v>
      </c>
      <c r="F25" s="233"/>
      <c r="G25" s="260"/>
      <c r="H25" s="233"/>
      <c r="I25" s="252"/>
      <c r="J25" s="264"/>
      <c r="K25" s="253"/>
      <c r="L25" s="238"/>
      <c r="M25" s="262"/>
      <c r="N25" s="238"/>
      <c r="O25" s="245" t="str">
        <f>IF(N25=0," ",CONCATENATE(VLOOKUP(N25,Регистрация!$B$7:$M$55,3,0)," ",VLOOKUP(N25,Регистрация!$B$7:$M$55,4,0)))</f>
        <v xml:space="preserve"> </v>
      </c>
      <c r="P25" s="239"/>
      <c r="Q25" s="237"/>
      <c r="R25" s="238"/>
    </row>
    <row r="26" spans="1:18" ht="11.25" customHeight="1">
      <c r="A26" s="247">
        <v>27</v>
      </c>
      <c r="B26" s="517" t="str">
        <f>IF(Регистрация!$D$6&lt;A26," ",CONCATENATE(VLOOKUP(A26,Регистрация!$B$7:$M$55,3,0)," ",VLOOKUP(A26,Регистрация!$B$7:$M$55,4,0)," ","(",VLOOKUP(A26,Регистрация!$B$7:$M$55,11,0),")"))</f>
        <v xml:space="preserve"> </v>
      </c>
      <c r="C26" s="517"/>
      <c r="D26" s="233"/>
      <c r="E26" s="284"/>
      <c r="F26" s="233"/>
      <c r="G26" s="260"/>
      <c r="H26" s="233"/>
      <c r="I26" s="252"/>
      <c r="J26" s="264"/>
      <c r="K26" s="253"/>
      <c r="L26" s="238"/>
      <c r="M26" s="262"/>
      <c r="N26" s="238"/>
      <c r="O26" s="285"/>
      <c r="P26" s="238"/>
      <c r="Q26" s="241" t="str">
        <f>IF(Регистрация!$D$6&lt;R26," ",CONCATENATE(VLOOKUP(R26,Регистрация!$B$7:$M$55,3,0)," ",VLOOKUP(R26,Регистрация!$B$7:$M$55,4,0)," ","(",VLOOKUP(R26,Регистрация!$B$7:$M$55,11,0),")"))</f>
        <v xml:space="preserve"> </v>
      </c>
      <c r="R26" s="239">
        <v>28</v>
      </c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IF(L27=0," ",CONCATENATE(VLOOKUP(L27,Регистрация!$B$7:$M$55,3,0)," ",VLOOKUP(L27,Регистрация!$B$7:$M$55,4,0)))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47">
        <v>11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82"/>
      <c r="P28" s="238"/>
      <c r="Q28" s="241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239">
        <v>12</v>
      </c>
    </row>
    <row r="29" spans="1:18" ht="11.25" customHeight="1">
      <c r="A29" s="233"/>
      <c r="B29" s="522"/>
      <c r="C29" s="522"/>
      <c r="D29" s="247"/>
      <c r="E29" s="245" t="str">
        <f>IF(D29=0," ",CONCATENATE(VLOOKUP(D29,Регистрация!$B$7:$M$55,3,0)," ",VLOOKUP(D29,Регистрация!$B$7:$M$55,4,0)))</f>
        <v xml:space="preserve"> </v>
      </c>
      <c r="F29" s="233"/>
      <c r="G29" s="252"/>
      <c r="H29" s="233"/>
      <c r="I29" s="252"/>
      <c r="J29" s="264"/>
      <c r="K29" s="253"/>
      <c r="L29" s="238"/>
      <c r="M29" s="253"/>
      <c r="N29" s="238"/>
      <c r="O29" s="245" t="str">
        <f>IF(N29=0," ",CONCATENATE(VLOOKUP(N29,Регистрация!$B$7:$M$55,3,0)," ",VLOOKUP(N29,Регистрация!$B$7:$M$55,4,0)))</f>
        <v xml:space="preserve"> </v>
      </c>
      <c r="P29" s="239"/>
      <c r="Q29" s="237"/>
      <c r="R29" s="238"/>
    </row>
    <row r="30" spans="1:18" ht="11.25" customHeight="1">
      <c r="A30" s="239">
        <v>19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41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239">
        <v>20</v>
      </c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45" t="str">
        <f>IF(J31=0," ",CONCATENATE(VLOOKUP(J31,Регистрация!$B$7:$M$55,3,0)," ",VLOOKUP(J31,Регистрация!$B$7:$M$55,4,0)))</f>
        <v xml:space="preserve"> </v>
      </c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9">
        <v>7</v>
      </c>
      <c r="B32" s="517" t="str">
        <f>IF(Регистрация!$D$6&lt;A32," ",CONCATENATE(VLOOKUP(A32,Регистрация!$B$7:$M$55,3,0)," ",VLOOKUP(A32,Регистрация!$B$7:$M$55,4,0)," ","(",VLOOKUP(A32,Регистрация!$B$7:$M$55,11,0),")"))</f>
        <v xml:space="preserve"> </v>
      </c>
      <c r="C32" s="517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41" t="str">
        <f>IF(Регистрация!$D$6&lt;R32," ",CONCATENATE(VLOOKUP(R32,Регистрация!$B$7:$M$55,3,0)," ",VLOOKUP(R32,Регистрация!$B$7:$M$55,4,0)," ","(",VLOOKUP(R32,Регистрация!$B$7:$M$55,11,0),")"))</f>
        <v xml:space="preserve"> </v>
      </c>
      <c r="R32" s="239">
        <v>8</v>
      </c>
    </row>
    <row r="33" spans="1:18" ht="11.25" customHeight="1">
      <c r="A33" s="238"/>
      <c r="B33" s="522"/>
      <c r="C33" s="522"/>
      <c r="D33" s="247"/>
      <c r="E33" s="245" t="str">
        <f>IF(D33=0," ",CONCATENATE(VLOOKUP(D33,Регистрация!$B$7:$M$55,3,0)," ",VLOOKUP(D33,Регистрация!$B$7:$M$55,4,0)))</f>
        <v xml:space="preserve"> </v>
      </c>
      <c r="F33" s="233"/>
      <c r="G33" s="252"/>
      <c r="H33" s="225"/>
      <c r="I33" s="225"/>
      <c r="J33" s="264"/>
      <c r="K33" s="264"/>
      <c r="M33" s="253"/>
      <c r="N33" s="238"/>
      <c r="O33" s="245" t="str">
        <f>IF(N33=0," ",CONCATENATE(VLOOKUP(N33,Регистрация!$B$7:$M$55,3,0)," ",VLOOKUP(N33,Регистрация!$B$7:$M$55,4,0)))</f>
        <v xml:space="preserve"> </v>
      </c>
      <c r="P33" s="239"/>
      <c r="Q33" s="237"/>
      <c r="R33" s="238"/>
    </row>
    <row r="34" spans="1:18" ht="11.25" customHeight="1">
      <c r="A34" s="239">
        <v>23</v>
      </c>
      <c r="B34" s="517" t="str">
        <f>IF(Регистрация!$D$6&lt;A34," ",CONCATENATE(VLOOKUP(A34,Регистрация!$B$7:$M$55,3,0)," ",VLOOKUP(A34,Регистрация!$B$7:$M$55,4,0)," ","(",VLOOKUP(A34,Регистрация!$B$7:$M$55,11,0),")"))</f>
        <v xml:space="preserve"> </v>
      </c>
      <c r="C34" s="517"/>
      <c r="D34" s="233"/>
      <c r="E34" s="284"/>
      <c r="F34" s="233"/>
      <c r="G34" s="258"/>
      <c r="H34" s="225"/>
      <c r="I34" s="225"/>
      <c r="J34" s="264"/>
      <c r="K34" s="264"/>
      <c r="M34" s="259"/>
      <c r="N34" s="238"/>
      <c r="O34" s="285"/>
      <c r="P34" s="238"/>
      <c r="Q34" s="241" t="str">
        <f>IF(Регистрация!$D$6&lt;R34," ",CONCATENATE(VLOOKUP(R34,Регистрация!$B$7:$M$55,3,0)," ",VLOOKUP(R34,Регистрация!$B$7:$M$55,4,0)," ","(",VLOOKUP(R34,Регистрация!$B$7:$M$55,11,0),")"))</f>
        <v xml:space="preserve"> </v>
      </c>
      <c r="R34" s="239">
        <v>24</v>
      </c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IF(L35=0," ",CONCATENATE(VLOOKUP(L35,Регистрация!$B$7:$M$55,3,0)," ",VLOOKUP(L35,Регистрация!$B$7:$M$55,4,0)))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47">
        <v>15</v>
      </c>
      <c r="B36" s="517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7"/>
      <c r="D36" s="233"/>
      <c r="E36" s="248"/>
      <c r="F36" s="225"/>
      <c r="G36" s="225"/>
      <c r="H36" s="225"/>
      <c r="I36" s="225"/>
      <c r="J36" s="264"/>
      <c r="K36" s="264"/>
      <c r="O36" s="282"/>
      <c r="P36" s="238"/>
      <c r="Q36" s="241" t="str">
        <f>IF(Регистрация!$D$6&lt;R36," ",CONCATENATE(VLOOKUP(R36,Регистрация!$B$7:$M$55,3,0)," ",VLOOKUP(R36,Регистрация!$B$7:$M$55,4,0)," ","(",VLOOKUP(R36,Регистрация!$B$7:$M$55,11,0),")"))</f>
        <v xml:space="preserve"> </v>
      </c>
      <c r="R36" s="239">
        <v>16</v>
      </c>
    </row>
    <row r="37" spans="1:18" ht="11.25" customHeight="1">
      <c r="A37" s="233"/>
      <c r="B37" s="522"/>
      <c r="C37" s="522"/>
      <c r="D37" s="247"/>
      <c r="E37" s="245" t="str">
        <f>IF(D37=0," ",CONCATENATE(VLOOKUP(D37,Регистрация!$B$7:$M$55,3,0)," ",VLOOKUP(D37,Регистрация!$B$7:$M$55,4,0)))</f>
        <v xml:space="preserve"> </v>
      </c>
      <c r="F37" s="225"/>
      <c r="G37" s="225"/>
      <c r="H37" s="266"/>
      <c r="I37" s="267"/>
      <c r="J37" s="230"/>
      <c r="K37" s="264"/>
      <c r="O37" s="245" t="str">
        <f>IF(N37=0," ",CONCATENATE(VLOOKUP(N37,Регистрация!$B$7:$M$55,3,0)," ",VLOOKUP(N37,Регистрация!$B$7:$M$55,4,0)))</f>
        <v xml:space="preserve"> </v>
      </c>
      <c r="P37" s="239"/>
      <c r="Q37" s="237"/>
      <c r="R37" s="238"/>
    </row>
    <row r="38" spans="1:18" ht="11.25" customHeight="1">
      <c r="A38" s="247">
        <v>29</v>
      </c>
      <c r="B38" s="517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7"/>
      <c r="D38" s="227"/>
      <c r="E38" s="263"/>
      <c r="F38" s="268"/>
      <c r="G38" s="268"/>
      <c r="H38" s="524"/>
      <c r="I38" s="524"/>
      <c r="J38" s="524"/>
      <c r="K38" s="524"/>
      <c r="L38" s="524"/>
      <c r="Q38" s="241" t="str">
        <f>IF(Регистрация!$D$6&lt;R38," ",CONCATENATE(VLOOKUP(R38,Регистрация!$B$7:$M$55,3,0)," ",VLOOKUP(R38,Регистрация!$B$7:$M$55,4,0)," ","(",VLOOKUP(R38,Регистрация!$B$7:$M$55,11,0),")"))</f>
        <v xml:space="preserve"> </v>
      </c>
      <c r="R38" s="239">
        <v>30</v>
      </c>
    </row>
    <row r="39" spans="1:18" ht="12" customHeight="1">
      <c r="A39" s="233"/>
      <c r="B39" s="522"/>
      <c r="C39" s="522"/>
      <c r="D39" s="227"/>
      <c r="E39" s="263"/>
      <c r="F39" s="268"/>
      <c r="G39" s="268"/>
      <c r="H39" s="524" t="s">
        <v>23</v>
      </c>
      <c r="I39" s="524"/>
      <c r="J39" s="524"/>
      <c r="K39" s="524"/>
      <c r="L39" s="524"/>
      <c r="Q39" s="237"/>
      <c r="R39" s="238"/>
    </row>
    <row r="40" spans="1:18" ht="12" customHeight="1">
      <c r="A40" s="224"/>
      <c r="B40" s="264"/>
      <c r="C40" s="264"/>
      <c r="D40" s="269"/>
      <c r="E40" s="264"/>
      <c r="H40" s="266"/>
      <c r="J40" s="230"/>
      <c r="K40" s="264"/>
    </row>
    <row r="41" spans="1:18" ht="12" customHeight="1">
      <c r="A41" s="518" t="s">
        <v>19</v>
      </c>
      <c r="B41" s="518"/>
      <c r="C41" s="518"/>
      <c r="D41" s="518"/>
      <c r="E41" s="518"/>
      <c r="H41" s="239"/>
      <c r="I41" s="519" t="str">
        <f>IF(H41=0," ",CONCATENATE(VLOOKUP(H41,Регистрация!$B$7:$M$55,3,0)," ",VLOOKUP(H41,Регистрация!$B$7:$M$55,4,0)))</f>
        <v xml:space="preserve"> </v>
      </c>
      <c r="J41" s="519" t="e">
        <f>IF(I41=0," ",CONCATENATE(VLOOKUP(I41,Регистрация!$B$7:$M$55,3,0)," ",VLOOKUP(I41,Регистрация!$B$7:$M$55,4,0)))</f>
        <v>#N/A</v>
      </c>
      <c r="K41" s="519" t="e">
        <f>IF(J41=0," ",CONCATENATE(VLOOKUP(J41,Регистрация!$B$7:$M$55,3,0)," ",VLOOKUP(J41,Регистрация!$B$7:$M$55,4,0)))</f>
        <v>#N/A</v>
      </c>
    </row>
    <row r="42" spans="1:18" ht="12" customHeight="1">
      <c r="A42" s="270"/>
      <c r="B42" s="271" t="s">
        <v>25</v>
      </c>
      <c r="C42" s="530" t="s">
        <v>21</v>
      </c>
      <c r="D42" s="530"/>
      <c r="E42" s="530"/>
      <c r="F42" s="530"/>
      <c r="H42" s="238"/>
      <c r="I42" s="272"/>
      <c r="J42" s="273"/>
      <c r="K42" s="273"/>
      <c r="L42" s="239"/>
      <c r="M42" s="521" t="str">
        <f>IF(L42=0," ",CONCATENATE(VLOOKUP(L42,Регистрация!$B$7:$M$55,3,0)," ",VLOOKUP(L42,Регистрация!$B$7:$M$55,4,0)))</f>
        <v xml:space="preserve"> </v>
      </c>
      <c r="N42" s="521"/>
    </row>
    <row r="43" spans="1:18" ht="12" customHeight="1">
      <c r="A43" s="274"/>
      <c r="B43" s="275">
        <v>1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34"/>
      <c r="H43" s="239"/>
      <c r="I43" s="519" t="str">
        <f>IF(H43=0," ",CONCATENATE(VLOOKUP(H43,Регистрация!$B$7:$M$55,3,0)," ",VLOOKUP(H43,Регистрация!$B$7:$M$55,4,0)))</f>
        <v xml:space="preserve"> </v>
      </c>
      <c r="J43" s="519" t="e">
        <f>IF(I43=0," ",CONCATENATE(VLOOKUP(I43,Регистрация!$B$7:$M$55,3,0)," ",VLOOKUP(I43,Регистрация!$B$7:$M$55,4,0)))</f>
        <v>#N/A</v>
      </c>
      <c r="K43" s="519" t="e">
        <f>IF(J43=0," ",CONCATENATE(VLOOKUP(J43,Регистрация!$B$7:$M$55,3,0)," ",VLOOKUP(J43,Регистрация!$B$7:$M$55,4,0)))</f>
        <v>#N/A</v>
      </c>
    </row>
    <row r="44" spans="1:18" ht="12" customHeight="1">
      <c r="A44" s="274"/>
      <c r="B44" s="275">
        <v>2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2" customHeight="1">
      <c r="A45" s="276"/>
      <c r="B45" s="277">
        <v>3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11.25" customHeight="1">
      <c r="A46" s="276"/>
      <c r="B46" s="277">
        <v>4</v>
      </c>
      <c r="C46" s="517" t="str">
        <f>IF(A46=0," ",CONCATENATE(VLOOKUP(A46,Регистрация!$B$7:$M$55,3,0)," ",VLOOKUP(A46,Регистрация!$B$7:$M$55,4,0)," ",VLOOKUP(A46,Регистрация!$B$7:$M$55,5,0)," ","(",VLOOKUP(A46,Регистрация!$B$7:$M$55,11,0),")"))</f>
        <v xml:space="preserve"> </v>
      </c>
      <c r="D46" s="517"/>
      <c r="E46" s="517"/>
      <c r="F46" s="517"/>
      <c r="G46" s="264"/>
      <c r="H46" s="264"/>
      <c r="I46" s="264"/>
      <c r="J46" s="264"/>
      <c r="K46" s="264"/>
      <c r="L46" s="212"/>
      <c r="M46" s="212"/>
      <c r="N46" s="212"/>
      <c r="O46" s="212"/>
      <c r="P46" s="212"/>
      <c r="Q46" s="212"/>
      <c r="R46" s="213"/>
    </row>
    <row r="47" spans="1:18" s="219" customFormat="1" ht="25.5" customHeight="1">
      <c r="A47" s="516" t="s">
        <v>26</v>
      </c>
      <c r="B47" s="516"/>
      <c r="C47" s="516"/>
      <c r="D47" s="279"/>
      <c r="E47" s="278"/>
      <c r="F47" s="278"/>
      <c r="G47" s="278"/>
      <c r="H47" s="280"/>
      <c r="I47" s="280"/>
      <c r="J47" s="280"/>
      <c r="K47" s="280"/>
      <c r="L47" s="280"/>
      <c r="M47" s="278"/>
      <c r="N47" s="278"/>
      <c r="O47" s="516" t="str">
        <f>Регистрация!L56</f>
        <v>Чириков Д.Ю.</v>
      </c>
      <c r="P47" s="516"/>
      <c r="Q47" s="516"/>
      <c r="R47" s="281"/>
    </row>
    <row r="48" spans="1:18" s="219" customFormat="1" ht="15.75" customHeight="1">
      <c r="A48" s="279"/>
      <c r="B48" s="278"/>
      <c r="C48" s="278"/>
      <c r="D48" s="279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81"/>
    </row>
    <row r="49" spans="1:18" ht="12.95" customHeight="1">
      <c r="A49" s="516" t="s">
        <v>27</v>
      </c>
      <c r="B49" s="516"/>
      <c r="C49" s="516"/>
      <c r="D49" s="279"/>
      <c r="E49" s="278"/>
      <c r="F49" s="278"/>
      <c r="G49" s="278"/>
      <c r="H49" s="280"/>
      <c r="I49" s="280"/>
      <c r="J49" s="280"/>
      <c r="K49" s="280"/>
      <c r="L49" s="280"/>
      <c r="M49" s="278"/>
      <c r="N49" s="278"/>
      <c r="O49" s="516" t="str">
        <f>Регистрация!L58</f>
        <v>Неряхина П.А.</v>
      </c>
      <c r="P49" s="516"/>
      <c r="Q49" s="516"/>
      <c r="R49" s="281"/>
    </row>
    <row r="50" spans="1:18" s="212" customFormat="1"/>
    <row r="51" spans="1:18" s="212" customFormat="1"/>
    <row r="52" spans="1:18" s="212" customFormat="1"/>
    <row r="53" spans="1:18" s="212" customFormat="1"/>
    <row r="54" spans="1:18" s="212" customFormat="1"/>
    <row r="55" spans="1:18" s="212" customFormat="1"/>
    <row r="56" spans="1:18" s="212" customFormat="1"/>
    <row r="57" spans="1:18" s="212" customFormat="1"/>
    <row r="58" spans="1:18" s="212" customFormat="1"/>
    <row r="59" spans="1:18" s="212" customFormat="1"/>
    <row r="60" spans="1:18" s="212" customFormat="1"/>
    <row r="61" spans="1:18" s="212" customFormat="1"/>
    <row r="62" spans="1:18" s="212" customFormat="1"/>
    <row r="63" spans="1:18" s="212" customFormat="1"/>
    <row r="64" spans="1:18" s="212" customFormat="1"/>
    <row r="65" spans="18:18" s="212" customFormat="1"/>
    <row r="66" spans="18:18">
      <c r="R66" s="212"/>
    </row>
  </sheetData>
  <sheetProtection sheet="1" objects="1" scenarios="1"/>
  <mergeCells count="55">
    <mergeCell ref="B1:Q1"/>
    <mergeCell ref="B3:Q3"/>
    <mergeCell ref="A5:C5"/>
    <mergeCell ref="G5:M5"/>
    <mergeCell ref="G7:M7"/>
    <mergeCell ref="B8:C8"/>
    <mergeCell ref="B9:E9"/>
    <mergeCell ref="I9:K9"/>
    <mergeCell ref="O9:Q9"/>
    <mergeCell ref="B10:C10"/>
    <mergeCell ref="I10:K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H38:L38"/>
    <mergeCell ref="B39:C39"/>
    <mergeCell ref="H39:L39"/>
    <mergeCell ref="A41:E41"/>
    <mergeCell ref="I41:K41"/>
    <mergeCell ref="C42:F42"/>
    <mergeCell ref="M42:N42"/>
    <mergeCell ref="C43:F43"/>
    <mergeCell ref="I43:K43"/>
    <mergeCell ref="A49:C49"/>
    <mergeCell ref="O49:Q49"/>
    <mergeCell ref="C44:F44"/>
    <mergeCell ref="C45:F45"/>
    <mergeCell ref="C46:F46"/>
    <mergeCell ref="A47:C47"/>
    <mergeCell ref="O47:Q47"/>
  </mergeCells>
  <pageMargins left="0.24027777777777801" right="0.2" top="0.17013888888888901" bottom="0.22013888888888899" header="0.51180555555555496" footer="0.51180555555555496"/>
  <pageSetup paperSize="9" firstPageNumber="0" orientation="landscape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66"/>
  <sheetViews>
    <sheetView topLeftCell="A2" zoomScaleNormal="100" workbookViewId="0">
      <selection activeCell="P24" sqref="P24"/>
    </sheetView>
  </sheetViews>
  <sheetFormatPr defaultColWidth="9.140625" defaultRowHeight="12.75"/>
  <cols>
    <col min="1" max="1" width="1.85546875" style="211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13" customWidth="1"/>
    <col min="19" max="1024" width="9.140625" style="212"/>
  </cols>
  <sheetData>
    <row r="1" spans="1:18" ht="14.25" customHeight="1">
      <c r="A1" s="214"/>
      <c r="B1" s="526" t="str">
        <f>Регистрация!A1</f>
        <v xml:space="preserve"> Московский Детско-юношеский турнир по Всестилевому каратэ «Рождественские встречи»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8" ht="6" customHeight="1">
      <c r="A2" s="215"/>
      <c r="B2" s="216"/>
      <c r="C2" s="216"/>
      <c r="D2" s="215"/>
      <c r="E2" s="216"/>
      <c r="F2" s="216"/>
      <c r="G2" s="216"/>
      <c r="H2" s="216"/>
      <c r="I2" s="216"/>
      <c r="J2" s="217"/>
    </row>
    <row r="3" spans="1:18" ht="12.75" customHeight="1">
      <c r="A3" s="218"/>
      <c r="B3" s="527" t="str">
        <f>Регистрация!A2</f>
        <v>Вид спорта: ВСЕСТИЛЕВОЕ КАРАТЭ (номер-код вида спорта 0900001411Я)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</row>
    <row r="4" spans="1:18" ht="5.25" customHeight="1">
      <c r="J4" s="219"/>
    </row>
    <row r="5" spans="1:18" s="221" customFormat="1" ht="12.75" customHeight="1">
      <c r="A5" s="528" t="str">
        <f>Регистрация!A3</f>
        <v>САНБОН Мальчики 12-13 лет ОК 55-ОК 60</v>
      </c>
      <c r="B5" s="528"/>
      <c r="C5" s="528"/>
      <c r="D5" s="220"/>
      <c r="E5" s="220"/>
      <c r="F5" s="220"/>
      <c r="G5" s="528" t="str">
        <f>Регистрация!G3</f>
        <v>г. Москва</v>
      </c>
      <c r="H5" s="528"/>
      <c r="I5" s="528"/>
      <c r="J5" s="528"/>
      <c r="K5" s="528"/>
      <c r="L5" s="528"/>
      <c r="M5" s="528"/>
      <c r="O5" s="222">
        <f>Регистрация!L3</f>
        <v>44948</v>
      </c>
      <c r="Q5" s="223">
        <f>Регистрация!M3</f>
        <v>0</v>
      </c>
    </row>
    <row r="6" spans="1:18" s="232" customFormat="1" ht="12.75" customHeight="1">
      <c r="A6" s="224"/>
      <c r="B6" s="225"/>
      <c r="C6" s="226"/>
      <c r="D6" s="227"/>
      <c r="E6" s="228"/>
      <c r="F6" s="229"/>
      <c r="G6" s="230"/>
      <c r="H6" s="230"/>
      <c r="I6" s="231"/>
      <c r="J6" s="230"/>
      <c r="K6" s="225"/>
      <c r="R6" s="213"/>
    </row>
    <row r="7" spans="1:18" s="232" customFormat="1" ht="15.6" customHeight="1">
      <c r="A7" s="224"/>
      <c r="B7" s="225"/>
      <c r="C7" s="226"/>
      <c r="D7" s="227"/>
      <c r="E7" s="228"/>
      <c r="F7" s="229"/>
      <c r="G7" s="528" t="s">
        <v>18</v>
      </c>
      <c r="H7" s="528"/>
      <c r="I7" s="528"/>
      <c r="J7" s="528"/>
      <c r="K7" s="528"/>
      <c r="L7" s="528"/>
      <c r="M7" s="528"/>
      <c r="R7" s="213"/>
    </row>
    <row r="8" spans="1:18" s="236" customFormat="1" ht="11.25" customHeight="1">
      <c r="A8" s="233"/>
      <c r="B8" s="522"/>
      <c r="C8" s="522"/>
      <c r="D8" s="224"/>
      <c r="E8" s="234"/>
      <c r="F8" s="230"/>
      <c r="G8" s="230"/>
      <c r="H8" s="230"/>
      <c r="I8" s="211"/>
      <c r="J8" s="211"/>
      <c r="K8" s="235"/>
      <c r="Q8" s="241" t="str">
        <f>IF(Регистрация!$D$6&lt;R8," ",CONCATENATE(VLOOKUP(R8,Регистрация!$B$7:$M$55,3,0)," ",VLOOKUP(R8,Регистрация!$B$7:$M$55,4,0)," ","(",VLOOKUP(R8,Регистрация!$B$7:$M$55,11,0),")"))</f>
        <v>Колтырин Игорь (Хайдуков А.В)</v>
      </c>
      <c r="R8" s="239">
        <v>2</v>
      </c>
    </row>
    <row r="9" spans="1:18" s="240" customFormat="1" ht="11.25" customHeight="1">
      <c r="A9" s="239">
        <v>1</v>
      </c>
      <c r="B9" s="517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7"/>
      <c r="D9" s="517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7"/>
      <c r="F9" s="230"/>
      <c r="G9" s="230"/>
      <c r="H9" s="239"/>
      <c r="I9" s="519" t="str">
        <f>IF(H9=0," ",CONCATENATE(VLOOKUP(H9,Регистрация!$B$7:$M$55,3,0)," ",VLOOKUP(H9,Регистрация!$B$7:$M$55,4,0)))</f>
        <v xml:space="preserve"> </v>
      </c>
      <c r="J9" s="519" t="e">
        <f>IF(I9=0," ",CONCATENATE(VLOOKUP(I9,Регистрация!$B$7:$M$55,3,0)," ",VLOOKUP(I9,Регистрация!$B$7:$M$55,4,0)))</f>
        <v>#N/A</v>
      </c>
      <c r="K9" s="519" t="e">
        <f>IF(J9=0," ",CONCATENATE(VLOOKUP(J9,Регистрация!$B$7:$M$55,3,0)," ",VLOOKUP(J9,Регистрация!$B$7:$M$55,4,0)))</f>
        <v>#N/A</v>
      </c>
      <c r="O9" s="245" t="str">
        <f>IF(N9=0," ",CONCATENATE(VLOOKUP(N9,Регистрация!$B$7:$M$55,3,0)," ",VLOOKUP(N9,Регистрация!$B$7:$M$55,4,0)))</f>
        <v xml:space="preserve"> </v>
      </c>
      <c r="P9" s="239"/>
      <c r="Q9" s="237"/>
      <c r="R9" s="238"/>
    </row>
    <row r="10" spans="1:18" s="232" customFormat="1" ht="11.25" customHeight="1">
      <c r="A10" s="233"/>
      <c r="B10" s="522"/>
      <c r="C10" s="522"/>
      <c r="D10" s="233"/>
      <c r="E10" s="242"/>
      <c r="F10" s="230"/>
      <c r="G10" s="230"/>
      <c r="H10" s="230"/>
      <c r="I10" s="525"/>
      <c r="J10" s="525"/>
      <c r="K10" s="525"/>
      <c r="O10" s="285"/>
      <c r="P10" s="238"/>
      <c r="Q10" s="241" t="str">
        <f>IF(Регистрация!$D$6&lt;R10," ",CONCATENATE(VLOOKUP(R10,Регистрация!$B$7:$M$55,3,0)," ",VLOOKUP(R10,Регистрация!$B$7:$M$55,4,0)," ","(",VLOOKUP(R10,Регистрация!$B$7:$M$55,11,0),")"))</f>
        <v xml:space="preserve"> </v>
      </c>
      <c r="R10" s="239">
        <v>30</v>
      </c>
    </row>
    <row r="11" spans="1:18" s="236" customFormat="1" ht="11.25" customHeight="1">
      <c r="A11" s="233"/>
      <c r="B11" s="522"/>
      <c r="C11" s="522"/>
      <c r="D11" s="233"/>
      <c r="E11" s="242"/>
      <c r="F11" s="244"/>
      <c r="G11" s="245" t="str">
        <f>IF(F11=0," ",CONCATENATE(VLOOKUP(F11,Регистрация!$B$7:$M$55,3,0)," ",VLOOKUP(F11,Регистрация!$B$7:$M$55,4,0)))</f>
        <v xml:space="preserve"> </v>
      </c>
      <c r="H11" s="230"/>
      <c r="I11" s="230"/>
      <c r="J11" s="230"/>
      <c r="K11" s="235"/>
      <c r="M11" s="245" t="str">
        <f>IF(L11=0," ",CONCATENATE(VLOOKUP(L11,Регистрация!$B$7:$M$55,3,0)," ",VLOOKUP(L11,Регистрация!$B$7:$M$55,4,0)))</f>
        <v xml:space="preserve"> </v>
      </c>
      <c r="N11" s="246"/>
      <c r="O11" s="243"/>
      <c r="P11" s="238"/>
      <c r="Q11" s="237"/>
      <c r="R11" s="238"/>
    </row>
    <row r="12" spans="1:18" s="232" customFormat="1" ht="11.25" customHeight="1">
      <c r="A12" s="247">
        <v>9</v>
      </c>
      <c r="B12" s="517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17"/>
      <c r="D12" s="233"/>
      <c r="E12" s="248"/>
      <c r="F12" s="238"/>
      <c r="G12" s="249"/>
      <c r="H12" s="230"/>
      <c r="I12" s="229"/>
      <c r="J12" s="229"/>
      <c r="K12" s="229"/>
      <c r="M12" s="250"/>
      <c r="N12" s="238"/>
      <c r="O12" s="282"/>
      <c r="P12" s="238"/>
      <c r="Q12" s="241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239">
        <v>10</v>
      </c>
    </row>
    <row r="13" spans="1:18" s="236" customFormat="1" ht="11.25" customHeight="1">
      <c r="A13" s="233"/>
      <c r="B13" s="522"/>
      <c r="C13" s="522"/>
      <c r="D13" s="247"/>
      <c r="E13" s="245" t="str">
        <f>IF(D13=0," ",CONCATENATE(VLOOKUP(D13,Регистрация!$B$7:$M$55,3,0)," ",VLOOKUP(D13,Регистрация!$B$7:$M$55,4,0)))</f>
        <v xml:space="preserve"> </v>
      </c>
      <c r="F13" s="238"/>
      <c r="G13" s="252"/>
      <c r="H13" s="230"/>
      <c r="I13" s="230"/>
      <c r="J13" s="230"/>
      <c r="K13" s="235"/>
      <c r="M13" s="253"/>
      <c r="N13" s="238"/>
      <c r="O13" s="245" t="str">
        <f>IF(N13=0," ",CONCATENATE(VLOOKUP(N13,Регистрация!$B$7:$M$55,3,0)," ",VLOOKUP(N13,Регистрация!$B$7:$M$55,4,0)))</f>
        <v xml:space="preserve"> </v>
      </c>
      <c r="P13" s="239"/>
      <c r="Q13" s="237"/>
      <c r="R13" s="238"/>
    </row>
    <row r="14" spans="1:18" s="236" customFormat="1" ht="11.25" customHeight="1">
      <c r="A14" s="239">
        <v>17</v>
      </c>
      <c r="B14" s="517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7"/>
      <c r="D14" s="238"/>
      <c r="E14" s="254"/>
      <c r="F14" s="238"/>
      <c r="G14" s="252"/>
      <c r="H14" s="230"/>
      <c r="I14" s="255"/>
      <c r="J14" s="255"/>
      <c r="K14" s="256"/>
      <c r="M14" s="253"/>
      <c r="N14" s="238"/>
      <c r="O14" s="237"/>
      <c r="P14" s="238"/>
      <c r="Q14" s="241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239">
        <v>18</v>
      </c>
    </row>
    <row r="15" spans="1:18" ht="11.25" customHeight="1">
      <c r="A15" s="238"/>
      <c r="B15" s="522"/>
      <c r="C15" s="522"/>
      <c r="D15" s="238"/>
      <c r="E15" s="254"/>
      <c r="F15" s="238"/>
      <c r="G15" s="252"/>
      <c r="H15" s="244"/>
      <c r="I15" s="245" t="str">
        <f>IF(H15=0," ",CONCATENATE(VLOOKUP(H15,Регистрация!$B$7:$M$55,3,0)," ",VLOOKUP(H15,Регистрация!$B$7:$M$55,4,0)))</f>
        <v xml:space="preserve"> </v>
      </c>
      <c r="J15" s="229"/>
      <c r="K15" s="245" t="str">
        <f>IF(J15=0," ",CONCATENATE(VLOOKUP(J15,Регистрация!$B$7:$M$55,3,0)," ",VLOOKUP(J15,Регистрация!$B$7:$M$55,4,0)))</f>
        <v xml:space="preserve"> </v>
      </c>
      <c r="L15" s="246"/>
      <c r="M15" s="253"/>
      <c r="N15" s="238"/>
      <c r="O15" s="237"/>
      <c r="P15" s="238"/>
      <c r="Q15" s="237"/>
      <c r="R15" s="238"/>
    </row>
    <row r="16" spans="1:18" ht="11.25" customHeight="1">
      <c r="A16" s="239">
        <v>5</v>
      </c>
      <c r="B16" s="517" t="str">
        <f>IF(Регистрация!$D$6&lt;A16," ",CONCATENATE(VLOOKUP(A16,Регистрация!$B$7:$M$55,3,0)," ",VLOOKUP(A16,Регистрация!$B$7:$M$55,4,0)," ","(",VLOOKUP(A16,Регистрация!$B$7:$M$55,11,0),")"))</f>
        <v>Соловьев  Федор  (Кожевников М.Н.)</v>
      </c>
      <c r="C16" s="517"/>
      <c r="D16" s="238"/>
      <c r="E16" s="254"/>
      <c r="F16" s="238"/>
      <c r="G16" s="252"/>
      <c r="H16" s="238"/>
      <c r="I16" s="249"/>
      <c r="J16" s="257"/>
      <c r="K16" s="250"/>
      <c r="L16" s="238"/>
      <c r="M16" s="253"/>
      <c r="N16" s="238"/>
      <c r="O16" s="237"/>
      <c r="P16" s="238"/>
      <c r="Q16" s="241" t="str">
        <f>IF(Регистрация!$D$6&lt;R16," ",CONCATENATE(VLOOKUP(R16,Регистрация!$B$7:$M$55,3,0)," ",VLOOKUP(R16,Регистрация!$B$7:$M$55,4,0)," ","(",VLOOKUP(R16,Регистрация!$B$7:$M$55,11,0),")"))</f>
        <v xml:space="preserve"> </v>
      </c>
      <c r="R16" s="239">
        <v>6</v>
      </c>
    </row>
    <row r="17" spans="1:18" ht="11.25" customHeight="1">
      <c r="A17" s="238"/>
      <c r="B17" s="522"/>
      <c r="C17" s="522"/>
      <c r="D17" s="239"/>
      <c r="E17" s="245" t="str">
        <f>IF(D17=0," ",CONCATENATE(VLOOKUP(D17,Регистрация!$B$7:$M$55,3,0)," ",VLOOKUP(D17,Регистрация!$B$7:$M$55,4,0)))</f>
        <v xml:space="preserve"> </v>
      </c>
      <c r="F17" s="238"/>
      <c r="G17" s="252"/>
      <c r="H17" s="238"/>
      <c r="I17" s="252"/>
      <c r="J17" s="230"/>
      <c r="K17" s="253"/>
      <c r="L17" s="238"/>
      <c r="M17" s="253"/>
      <c r="N17" s="238"/>
      <c r="O17" s="245" t="str">
        <f>IF(N17=0," ",CONCATENATE(VLOOKUP(N17,Регистрация!$B$7:$M$55,3,0)," ",VLOOKUP(N17,Регистрация!$B$7:$M$55,4,0)))</f>
        <v xml:space="preserve"> </v>
      </c>
      <c r="P17" s="239"/>
      <c r="Q17" s="237"/>
      <c r="R17" s="238"/>
    </row>
    <row r="18" spans="1:18" ht="11.25" customHeight="1">
      <c r="A18" s="239">
        <v>21</v>
      </c>
      <c r="B18" s="517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517"/>
      <c r="D18" s="238"/>
      <c r="E18" s="284"/>
      <c r="F18" s="238"/>
      <c r="G18" s="258"/>
      <c r="H18" s="238"/>
      <c r="I18" s="252"/>
      <c r="J18" s="230"/>
      <c r="K18" s="253"/>
      <c r="L18" s="238"/>
      <c r="M18" s="259"/>
      <c r="N18" s="238"/>
      <c r="O18" s="285"/>
      <c r="P18" s="238"/>
      <c r="Q18" s="241" t="str">
        <f>IF(Регистрация!$D$6&lt;R18," ",CONCATENATE(VLOOKUP(R18,Регистрация!$B$7:$M$55,3,0)," ",VLOOKUP(R18,Регистрация!$B$7:$M$55,4,0)," ","(",VLOOKUP(R18,Регистрация!$B$7:$M$55,11,0),")"))</f>
        <v xml:space="preserve"> </v>
      </c>
      <c r="R18" s="239">
        <v>22</v>
      </c>
    </row>
    <row r="19" spans="1:18" ht="11.25" customHeight="1">
      <c r="A19" s="238"/>
      <c r="B19" s="522"/>
      <c r="C19" s="522"/>
      <c r="D19" s="238"/>
      <c r="E19" s="242"/>
      <c r="F19" s="244"/>
      <c r="G19" s="245" t="str">
        <f>IF(F19=0," ",CONCATENATE(VLOOKUP(F19,Регистрация!$B$7:$M$55,3,0)," ",VLOOKUP(F19,Регистрация!$B$7:$M$55,4,0)))</f>
        <v xml:space="preserve"> </v>
      </c>
      <c r="H19" s="238"/>
      <c r="I19" s="252"/>
      <c r="J19" s="230"/>
      <c r="K19" s="253"/>
      <c r="L19" s="238"/>
      <c r="M19" s="245" t="str">
        <f>IF(L19=0," ",CONCATENATE(VLOOKUP(L19,Регистрация!$B$7:$M$55,3,0)," ",VLOOKUP(L19,Регистрация!$B$7:$M$55,4,0)))</f>
        <v xml:space="preserve"> </v>
      </c>
      <c r="N19" s="246"/>
      <c r="O19" s="243"/>
      <c r="P19" s="238"/>
      <c r="Q19" s="237"/>
      <c r="R19" s="238"/>
    </row>
    <row r="20" spans="1:18" ht="11.25" customHeight="1">
      <c r="A20" s="247">
        <v>13</v>
      </c>
      <c r="B20" s="517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17"/>
      <c r="D20" s="233"/>
      <c r="E20" s="248"/>
      <c r="F20" s="233"/>
      <c r="G20" s="260"/>
      <c r="H20" s="233"/>
      <c r="I20" s="252"/>
      <c r="J20" s="261"/>
      <c r="K20" s="253"/>
      <c r="L20" s="238"/>
      <c r="M20" s="262"/>
      <c r="N20" s="238"/>
      <c r="O20" s="282"/>
      <c r="P20" s="238"/>
      <c r="Q20" s="241" t="str">
        <f>IF(Регистрация!$D$6&lt;R20," ",CONCATENATE(VLOOKUP(R20,Регистрация!$B$7:$M$55,3,0)," ",VLOOKUP(R20,Регистрация!$B$7:$M$55,4,0)," ","(",VLOOKUP(R20,Регистрация!$B$7:$M$55,11,0),")"))</f>
        <v xml:space="preserve"> </v>
      </c>
      <c r="R20" s="239">
        <v>14</v>
      </c>
    </row>
    <row r="21" spans="1:18" ht="11.25" customHeight="1">
      <c r="A21" s="233"/>
      <c r="B21" s="522"/>
      <c r="C21" s="522"/>
      <c r="D21" s="247"/>
      <c r="E21" s="245" t="str">
        <f>IF(D21=0," ",CONCATENATE(VLOOKUP(D21,Регистрация!$B$7:$M$55,3,0)," ",VLOOKUP(D21,Регистрация!$B$7:$M$55,4,0)))</f>
        <v xml:space="preserve"> </v>
      </c>
      <c r="F21" s="233"/>
      <c r="G21" s="260"/>
      <c r="H21" s="233"/>
      <c r="I21" s="252"/>
      <c r="K21" s="253"/>
      <c r="L21" s="238"/>
      <c r="M21" s="262"/>
      <c r="N21" s="238"/>
      <c r="O21" s="245" t="str">
        <f>IF(N21=0," ",CONCATENATE(VLOOKUP(N21,Регистрация!$B$7:$M$55,3,0)," ",VLOOKUP(N21,Регистрация!$B$7:$M$55,4,0)))</f>
        <v xml:space="preserve"> </v>
      </c>
      <c r="P21" s="239"/>
      <c r="Q21" s="237"/>
      <c r="R21" s="238"/>
    </row>
    <row r="22" spans="1:18" ht="11.25" customHeight="1">
      <c r="A22" s="247">
        <v>25</v>
      </c>
      <c r="B22" s="517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17"/>
      <c r="D22" s="233"/>
      <c r="E22" s="254"/>
      <c r="F22" s="233"/>
      <c r="G22" s="260"/>
      <c r="H22" s="233"/>
      <c r="I22" s="252"/>
      <c r="J22" s="263"/>
      <c r="K22" s="253"/>
      <c r="L22" s="238"/>
      <c r="M22" s="262"/>
      <c r="N22" s="238"/>
      <c r="O22" s="237"/>
      <c r="P22" s="238"/>
      <c r="Q22" s="241" t="str">
        <f>IF(Регистрация!$D$6&lt;R22," ",CONCATENATE(VLOOKUP(R22,Регистрация!$B$7:$M$55,3,0)," ",VLOOKUP(R22,Регистрация!$B$7:$M$55,4,0)," ","(",VLOOKUP(R22,Регистрация!$B$7:$M$55,11,0),")"))</f>
        <v xml:space="preserve"> </v>
      </c>
      <c r="R22" s="239">
        <v>26</v>
      </c>
    </row>
    <row r="23" spans="1:18" s="291" customFormat="1" ht="11.25" customHeight="1">
      <c r="A23" s="286"/>
      <c r="B23" s="532"/>
      <c r="C23" s="532"/>
      <c r="D23" s="286"/>
      <c r="E23" s="287"/>
      <c r="F23" s="286"/>
      <c r="G23" s="288"/>
      <c r="H23" s="289"/>
      <c r="I23" s="290" t="str">
        <f>IF(H23=0," ",CONCATENATE(VLOOKUP(H23,Регистрация!$B$7:$M$55,3,0)," ",VLOOKUP(H23,Регистрация!$B$7:$M$55,4,0)))</f>
        <v xml:space="preserve"> </v>
      </c>
      <c r="K23" s="290" t="str">
        <f>IF(J23=0," ",CONCATENATE(VLOOKUP(J23,Регистрация!$B$7:$M$55,3,0)," ",VLOOKUP(J23,Регистрация!$B$7:$M$55,4,0)))</f>
        <v xml:space="preserve"> </v>
      </c>
      <c r="L23" s="292"/>
      <c r="M23" s="293"/>
      <c r="N23" s="294"/>
      <c r="O23" s="295"/>
      <c r="P23" s="294"/>
      <c r="Q23" s="295"/>
      <c r="R23" s="294"/>
    </row>
    <row r="24" spans="1:18" ht="11.25" customHeight="1">
      <c r="A24" s="247">
        <v>3</v>
      </c>
      <c r="B24" s="517" t="str">
        <f>IF(Регистрация!$D$6&lt;A24," ",CONCATENATE(VLOOKUP(A24,Регистрация!$B$7:$M$55,3,0)," ",VLOOKUP(A24,Регистрация!$B$7:$M$55,4,0)," ","(",VLOOKUP(A24,Регистрация!$B$7:$M$55,11,0),")"))</f>
        <v>Подольский Михаил (Страхов В.Д.)</v>
      </c>
      <c r="C24" s="517"/>
      <c r="D24" s="233"/>
      <c r="E24" s="254"/>
      <c r="F24" s="233"/>
      <c r="G24" s="260"/>
      <c r="H24" s="233"/>
      <c r="I24" s="252"/>
      <c r="J24" s="264"/>
      <c r="K24" s="253"/>
      <c r="L24" s="238"/>
      <c r="M24" s="262"/>
      <c r="N24" s="238"/>
      <c r="O24" s="237"/>
      <c r="P24" s="238"/>
      <c r="Q24" s="241" t="str">
        <f>IF(Регистрация!$D$6&lt;R24," ",CONCATENATE(VLOOKUP(R24,Регистрация!$B$7:$M$55,3,0)," ",VLOOKUP(R24,Регистрация!$B$7:$M$55,4,0)," ","(",VLOOKUP(R24,Регистрация!$B$7:$M$55,11,0),")"))</f>
        <v>Найфонов Тимур (Попкова А.В., Высоколов Е.А.)</v>
      </c>
      <c r="R24" s="239">
        <v>4</v>
      </c>
    </row>
    <row r="25" spans="1:18" ht="11.25" customHeight="1">
      <c r="A25" s="238"/>
      <c r="B25" s="522"/>
      <c r="C25" s="522"/>
      <c r="D25" s="247"/>
      <c r="E25" s="245" t="str">
        <f>IF(D25=0," ",CONCATENATE(VLOOKUP(D25,Регистрация!$B$7:$M$55,3,0)," ",VLOOKUP(D25,Регистрация!$B$7:$M$55,4,0)))</f>
        <v xml:space="preserve"> </v>
      </c>
      <c r="F25" s="233"/>
      <c r="G25" s="260"/>
      <c r="H25" s="233"/>
      <c r="I25" s="252"/>
      <c r="J25" s="264"/>
      <c r="K25" s="253"/>
      <c r="L25" s="238"/>
      <c r="M25" s="262"/>
      <c r="N25" s="238"/>
      <c r="O25" s="245" t="str">
        <f>IF(N25=0," ",CONCATENATE(VLOOKUP(N25,Регистрация!$B$7:$M$55,3,0)," ",VLOOKUP(N25,Регистрация!$B$7:$M$55,4,0)))</f>
        <v xml:space="preserve"> </v>
      </c>
      <c r="P25" s="239"/>
      <c r="Q25" s="237"/>
      <c r="R25" s="238"/>
    </row>
    <row r="26" spans="1:18" ht="11.25" customHeight="1">
      <c r="A26" s="247">
        <v>29</v>
      </c>
      <c r="B26" s="517" t="str">
        <f>IF(Регистрация!$D$6&lt;A26," ",CONCATENATE(VLOOKUP(A26,Регистрация!$B$7:$M$55,3,0)," ",VLOOKUP(A26,Регистрация!$B$7:$M$55,4,0)," ","(",VLOOKUP(A26,Регистрация!$B$7:$M$55,11,0),")"))</f>
        <v xml:space="preserve"> </v>
      </c>
      <c r="C26" s="517"/>
      <c r="D26" s="233"/>
      <c r="E26" s="284"/>
      <c r="F26" s="233"/>
      <c r="G26" s="260"/>
      <c r="H26" s="233"/>
      <c r="I26" s="252"/>
      <c r="J26" s="264"/>
      <c r="K26" s="253"/>
      <c r="L26" s="238"/>
      <c r="M26" s="262"/>
      <c r="N26" s="238"/>
      <c r="O26" s="285"/>
      <c r="P26" s="238"/>
      <c r="Q26" s="241" t="str">
        <f>IF(Регистрация!$D$6&lt;R26," ",CONCATENATE(VLOOKUP(R26,Регистрация!$B$7:$M$55,3,0)," ",VLOOKUP(R26,Регистрация!$B$7:$M$55,4,0)," ","(",VLOOKUP(R26,Регистрация!$B$7:$M$55,11,0),")"))</f>
        <v xml:space="preserve"> </v>
      </c>
      <c r="R26" s="239">
        <v>31</v>
      </c>
    </row>
    <row r="27" spans="1:18" ht="11.25" customHeight="1">
      <c r="A27" s="233"/>
      <c r="B27" s="522"/>
      <c r="C27" s="522"/>
      <c r="D27" s="233"/>
      <c r="E27" s="242"/>
      <c r="F27" s="265"/>
      <c r="G27" s="245" t="str">
        <f>IF(F27=0," ",CONCATENATE(VLOOKUP(F27,Регистрация!$B$7:$M$55,3,0)," ",VLOOKUP(F27,Регистрация!$B$7:$M$55,4,0)))</f>
        <v xml:space="preserve"> </v>
      </c>
      <c r="H27" s="233"/>
      <c r="I27" s="252"/>
      <c r="J27" s="264"/>
      <c r="K27" s="253"/>
      <c r="L27" s="238"/>
      <c r="M27" s="245" t="str">
        <f>IF(L27=0," ",CONCATENATE(VLOOKUP(L27,Регистрация!$B$7:$M$55,3,0)," ",VLOOKUP(L27,Регистрация!$B$7:$M$55,4,0)))</f>
        <v xml:space="preserve"> </v>
      </c>
      <c r="N27" s="246"/>
      <c r="O27" s="243"/>
      <c r="P27" s="238"/>
      <c r="Q27" s="237"/>
      <c r="R27" s="238"/>
    </row>
    <row r="28" spans="1:18" ht="11.25" customHeight="1">
      <c r="A28" s="247">
        <v>11</v>
      </c>
      <c r="B28" s="517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17"/>
      <c r="D28" s="233"/>
      <c r="E28" s="248"/>
      <c r="F28" s="233"/>
      <c r="G28" s="249"/>
      <c r="H28" s="233"/>
      <c r="I28" s="252"/>
      <c r="J28" s="264"/>
      <c r="K28" s="253"/>
      <c r="L28" s="238"/>
      <c r="M28" s="250"/>
      <c r="N28" s="238"/>
      <c r="O28" s="282"/>
      <c r="P28" s="238"/>
      <c r="Q28" s="241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239">
        <v>12</v>
      </c>
    </row>
    <row r="29" spans="1:18" ht="11.25" customHeight="1">
      <c r="A29" s="233"/>
      <c r="B29" s="522"/>
      <c r="C29" s="522"/>
      <c r="D29" s="247"/>
      <c r="E29" s="245" t="str">
        <f>IF(D29=0," ",CONCATENATE(VLOOKUP(D29,Регистрация!$B$7:$M$55,3,0)," ",VLOOKUP(D29,Регистрация!$B$7:$M$55,4,0)))</f>
        <v xml:space="preserve"> </v>
      </c>
      <c r="F29" s="233"/>
      <c r="G29" s="252"/>
      <c r="H29" s="233"/>
      <c r="I29" s="252"/>
      <c r="J29" s="264"/>
      <c r="K29" s="253"/>
      <c r="L29" s="238"/>
      <c r="M29" s="253"/>
      <c r="N29" s="238"/>
      <c r="O29" s="245" t="str">
        <f>IF(N29=0," ",CONCATENATE(VLOOKUP(N29,Регистрация!$B$7:$M$55,3,0)," ",VLOOKUP(N29,Регистрация!$B$7:$M$55,4,0)))</f>
        <v xml:space="preserve"> </v>
      </c>
      <c r="P29" s="239"/>
      <c r="Q29" s="237"/>
      <c r="R29" s="238"/>
    </row>
    <row r="30" spans="1:18" ht="11.25" customHeight="1">
      <c r="A30" s="239">
        <v>23</v>
      </c>
      <c r="B30" s="517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17"/>
      <c r="D30" s="233"/>
      <c r="E30" s="254"/>
      <c r="F30" s="233"/>
      <c r="G30" s="252"/>
      <c r="H30" s="233"/>
      <c r="I30" s="258"/>
      <c r="J30" s="264"/>
      <c r="K30" s="259"/>
      <c r="L30" s="238"/>
      <c r="M30" s="253"/>
      <c r="N30" s="238"/>
      <c r="O30" s="237"/>
      <c r="P30" s="238"/>
      <c r="Q30" s="241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239">
        <v>24</v>
      </c>
    </row>
    <row r="31" spans="1:18" ht="11.25" customHeight="1">
      <c r="A31" s="238"/>
      <c r="B31" s="522"/>
      <c r="C31" s="522"/>
      <c r="D31" s="233"/>
      <c r="E31" s="254"/>
      <c r="F31" s="233"/>
      <c r="G31" s="252"/>
      <c r="H31" s="265"/>
      <c r="I31" s="245" t="str">
        <f>IF(H31=0," ",CONCATENATE(VLOOKUP(H31,Регистрация!$B$7:$M$55,3,0)," ",VLOOKUP(H31,Регистрация!$B$7:$M$55,4,0)))</f>
        <v xml:space="preserve"> </v>
      </c>
      <c r="J31" s="264"/>
      <c r="K31" s="245" t="str">
        <f>IF(J31=0," ",CONCATENATE(VLOOKUP(J31,Регистрация!$B$7:$M$55,3,0)," ",VLOOKUP(J31,Регистрация!$B$7:$M$55,4,0)))</f>
        <v xml:space="preserve"> </v>
      </c>
      <c r="L31" s="246"/>
      <c r="M31" s="253"/>
      <c r="N31" s="238"/>
      <c r="O31" s="237"/>
      <c r="P31" s="238"/>
      <c r="Q31" s="237"/>
      <c r="R31" s="238"/>
    </row>
    <row r="32" spans="1:18" ht="11.25" customHeight="1">
      <c r="A32" s="239">
        <v>7</v>
      </c>
      <c r="B32" s="517" t="str">
        <f>IF(Регистрация!$D$6&lt;A32," ",CONCATENATE(VLOOKUP(A32,Регистрация!$B$7:$M$55,3,0)," ",VLOOKUP(A32,Регистрация!$B$7:$M$55,4,0)," ","(",VLOOKUP(A32,Регистрация!$B$7:$M$55,11,0),")"))</f>
        <v xml:space="preserve"> </v>
      </c>
      <c r="C32" s="517"/>
      <c r="D32" s="233"/>
      <c r="E32" s="254"/>
      <c r="F32" s="233"/>
      <c r="G32" s="252"/>
      <c r="H32" s="225"/>
      <c r="I32" s="225"/>
      <c r="J32" s="264"/>
      <c r="K32" s="264"/>
      <c r="M32" s="253"/>
      <c r="N32" s="238"/>
      <c r="O32" s="237"/>
      <c r="P32" s="238"/>
      <c r="Q32" s="241" t="str">
        <f>IF(Регистрация!$D$6&lt;R32," ",CONCATENATE(VLOOKUP(R32,Регистрация!$B$7:$M$55,3,0)," ",VLOOKUP(R32,Регистрация!$B$7:$M$55,4,0)," ","(",VLOOKUP(R32,Регистрация!$B$7:$M$55,11,0),")"))</f>
        <v xml:space="preserve"> </v>
      </c>
      <c r="R32" s="239">
        <v>8</v>
      </c>
    </row>
    <row r="33" spans="1:18" ht="11.25" customHeight="1">
      <c r="A33" s="238"/>
      <c r="B33" s="522"/>
      <c r="C33" s="522"/>
      <c r="D33" s="247"/>
      <c r="E33" s="245" t="str">
        <f>IF(D33=0," ",CONCATENATE(VLOOKUP(D33,Регистрация!$B$7:$M$55,3,0)," ",VLOOKUP(D33,Регистрация!$B$7:$M$55,4,0)))</f>
        <v xml:space="preserve"> </v>
      </c>
      <c r="F33" s="233"/>
      <c r="G33" s="252"/>
      <c r="H33" s="225"/>
      <c r="I33" s="225"/>
      <c r="J33" s="264"/>
      <c r="K33" s="264"/>
      <c r="M33" s="253"/>
      <c r="N33" s="238"/>
      <c r="O33" s="245" t="str">
        <f>IF(N33=0," ",CONCATENATE(VLOOKUP(N33,Регистрация!$B$7:$M$55,3,0)," ",VLOOKUP(N33,Регистрация!$B$7:$M$55,4,0)))</f>
        <v xml:space="preserve"> </v>
      </c>
      <c r="P33" s="239"/>
      <c r="Q33" s="237"/>
      <c r="R33" s="238"/>
    </row>
    <row r="34" spans="1:18" ht="11.25" customHeight="1">
      <c r="A34" s="239">
        <v>19</v>
      </c>
      <c r="B34" s="517" t="str">
        <f>IF(Регистрация!$D$6&lt;A34," ",CONCATENATE(VLOOKUP(A34,Регистрация!$B$7:$M$55,3,0)," ",VLOOKUP(A34,Регистрация!$B$7:$M$55,4,0)," ","(",VLOOKUP(A34,Регистрация!$B$7:$M$55,11,0),")"))</f>
        <v xml:space="preserve"> </v>
      </c>
      <c r="C34" s="517"/>
      <c r="D34" s="233"/>
      <c r="E34" s="284"/>
      <c r="F34" s="233"/>
      <c r="G34" s="258"/>
      <c r="H34" s="225"/>
      <c r="I34" s="225"/>
      <c r="J34" s="264"/>
      <c r="K34" s="264"/>
      <c r="M34" s="259"/>
      <c r="N34" s="238"/>
      <c r="O34" s="285"/>
      <c r="P34" s="238"/>
      <c r="Q34" s="241" t="str">
        <f>IF(Регистрация!$D$6&lt;R34," ",CONCATENATE(VLOOKUP(R34,Регистрация!$B$7:$M$55,3,0)," ",VLOOKUP(R34,Регистрация!$B$7:$M$55,4,0)," ","(",VLOOKUP(R34,Регистрация!$B$7:$M$55,11,0),")"))</f>
        <v xml:space="preserve"> </v>
      </c>
      <c r="R34" s="239">
        <v>20</v>
      </c>
    </row>
    <row r="35" spans="1:18" ht="11.25" customHeight="1">
      <c r="A35" s="238"/>
      <c r="B35" s="522"/>
      <c r="C35" s="522"/>
      <c r="D35" s="233"/>
      <c r="E35" s="242"/>
      <c r="F35" s="265"/>
      <c r="G35" s="245" t="str">
        <f>IF(F35=0," ",CONCATENATE(VLOOKUP(F35,Регистрация!$B$7:$M$55,3,0)," ",VLOOKUP(F35,Регистрация!$B$7:$M$55,4,0)))</f>
        <v xml:space="preserve"> </v>
      </c>
      <c r="H35" s="225"/>
      <c r="I35" s="255"/>
      <c r="J35" s="255"/>
      <c r="K35" s="264"/>
      <c r="M35" s="245" t="str">
        <f>IF(L35=0," ",CONCATENATE(VLOOKUP(L35,Регистрация!$B$7:$M$55,3,0)," ",VLOOKUP(L35,Регистрация!$B$7:$M$55,4,0)))</f>
        <v xml:space="preserve"> </v>
      </c>
      <c r="N35" s="246"/>
      <c r="O35" s="243"/>
      <c r="P35" s="238"/>
      <c r="Q35" s="237"/>
      <c r="R35" s="238"/>
    </row>
    <row r="36" spans="1:18" ht="11.25" customHeight="1">
      <c r="A36" s="247">
        <v>15</v>
      </c>
      <c r="B36" s="517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17"/>
      <c r="D36" s="233"/>
      <c r="E36" s="248"/>
      <c r="F36" s="225"/>
      <c r="G36" s="225"/>
      <c r="H36" s="225"/>
      <c r="I36" s="225"/>
      <c r="J36" s="264"/>
      <c r="K36" s="264"/>
      <c r="O36" s="282"/>
      <c r="P36" s="238"/>
      <c r="Q36" s="241" t="str">
        <f>IF(Регистрация!$D$6&lt;R36," ",CONCATENATE(VLOOKUP(R36,Регистрация!$B$7:$M$55,3,0)," ",VLOOKUP(R36,Регистрация!$B$7:$M$55,4,0)," ","(",VLOOKUP(R36,Регистрация!$B$7:$M$55,11,0),")"))</f>
        <v xml:space="preserve"> </v>
      </c>
      <c r="R36" s="239">
        <v>16</v>
      </c>
    </row>
    <row r="37" spans="1:18" ht="11.25" customHeight="1">
      <c r="A37" s="233"/>
      <c r="B37" s="522"/>
      <c r="C37" s="522"/>
      <c r="D37" s="247"/>
      <c r="E37" s="245" t="str">
        <f>IF(D37=0," ",CONCATENATE(VLOOKUP(D37,Регистрация!$B$7:$M$55,3,0)," ",VLOOKUP(D37,Регистрация!$B$7:$M$55,4,0)))</f>
        <v xml:space="preserve"> </v>
      </c>
      <c r="F37" s="225"/>
      <c r="G37" s="225"/>
      <c r="H37" s="266"/>
      <c r="I37" s="267"/>
      <c r="J37" s="230"/>
      <c r="K37" s="264"/>
      <c r="O37" s="245" t="str">
        <f>IF(N37=0," ",CONCATENATE(VLOOKUP(N37,Регистрация!$B$7:$M$55,3,0)," ",VLOOKUP(N37,Регистрация!$B$7:$M$55,4,0)))</f>
        <v xml:space="preserve"> </v>
      </c>
      <c r="P37" s="239"/>
      <c r="Q37" s="237"/>
      <c r="R37" s="238"/>
    </row>
    <row r="38" spans="1:18" ht="11.25" customHeight="1">
      <c r="A38" s="247">
        <v>27</v>
      </c>
      <c r="B38" s="517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17"/>
      <c r="D38" s="227"/>
      <c r="E38" s="263"/>
      <c r="F38" s="268"/>
      <c r="G38" s="268"/>
      <c r="H38" s="524"/>
      <c r="I38" s="524"/>
      <c r="J38" s="524"/>
      <c r="K38" s="524"/>
      <c r="L38" s="524"/>
      <c r="Q38" s="241" t="str">
        <f>IF(Регистрация!$D$6&lt;R38," ",CONCATENATE(VLOOKUP(R38,Регистрация!$B$7:$M$55,3,0)," ",VLOOKUP(R38,Регистрация!$B$7:$M$55,4,0)," ","(",VLOOKUP(R38,Регистрация!$B$7:$M$55,11,0),")"))</f>
        <v xml:space="preserve"> </v>
      </c>
      <c r="R38" s="239">
        <v>28</v>
      </c>
    </row>
    <row r="39" spans="1:18" ht="12" customHeight="1">
      <c r="A39" s="233"/>
      <c r="B39" s="522"/>
      <c r="C39" s="522"/>
      <c r="D39" s="227"/>
      <c r="E39" s="263"/>
      <c r="F39" s="268"/>
      <c r="G39" s="268"/>
      <c r="H39" s="524" t="s">
        <v>23</v>
      </c>
      <c r="I39" s="524"/>
      <c r="J39" s="524"/>
      <c r="K39" s="524"/>
      <c r="L39" s="524"/>
      <c r="Q39" s="237"/>
      <c r="R39" s="238"/>
    </row>
    <row r="40" spans="1:18" ht="12" customHeight="1">
      <c r="A40" s="224"/>
      <c r="B40" s="264"/>
      <c r="C40" s="264"/>
      <c r="D40" s="269"/>
      <c r="E40" s="264"/>
      <c r="H40" s="266"/>
      <c r="J40" s="230"/>
      <c r="K40" s="264"/>
    </row>
    <row r="41" spans="1:18" ht="12" customHeight="1">
      <c r="A41" s="518" t="s">
        <v>19</v>
      </c>
      <c r="B41" s="518"/>
      <c r="C41" s="518"/>
      <c r="D41" s="518"/>
      <c r="E41" s="518"/>
      <c r="H41" s="239"/>
      <c r="I41" s="519" t="str">
        <f>IF(H41=0," ",CONCATENATE(VLOOKUP(H41,Регистрация!$B$7:$M$55,3,0)," ",VLOOKUP(H41,Регистрация!$B$7:$M$55,4,0)))</f>
        <v xml:space="preserve"> </v>
      </c>
      <c r="J41" s="519" t="e">
        <f>IF(I41=0," ",CONCATENATE(VLOOKUP(I41,Регистрация!$B$7:$M$55,3,0)," ",VLOOKUP(I41,Регистрация!$B$7:$M$55,4,0)))</f>
        <v>#N/A</v>
      </c>
      <c r="K41" s="519" t="e">
        <f>IF(J41=0," ",CONCATENATE(VLOOKUP(J41,Регистрация!$B$7:$M$55,3,0)," ",VLOOKUP(J41,Регистрация!$B$7:$M$55,4,0)))</f>
        <v>#N/A</v>
      </c>
    </row>
    <row r="42" spans="1:18" ht="12" customHeight="1">
      <c r="A42" s="270"/>
      <c r="B42" s="271" t="s">
        <v>25</v>
      </c>
      <c r="C42" s="530" t="s">
        <v>21</v>
      </c>
      <c r="D42" s="530"/>
      <c r="E42" s="530"/>
      <c r="F42" s="530"/>
      <c r="H42" s="238"/>
      <c r="I42" s="272"/>
      <c r="J42" s="273"/>
      <c r="K42" s="273"/>
      <c r="L42" s="239"/>
      <c r="M42" s="521" t="str">
        <f>IF(L42=0," ",CONCATENATE(VLOOKUP(L42,Регистрация!$B$7:$M$55,3,0)," ",VLOOKUP(L42,Регистрация!$B$7:$M$55,4,0)))</f>
        <v xml:space="preserve"> </v>
      </c>
      <c r="N42" s="521"/>
    </row>
    <row r="43" spans="1:18" ht="12" customHeight="1">
      <c r="A43" s="274"/>
      <c r="B43" s="275">
        <v>1</v>
      </c>
      <c r="C43" s="517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17"/>
      <c r="E43" s="517"/>
      <c r="F43" s="517"/>
      <c r="G43" s="234"/>
      <c r="H43" s="239"/>
      <c r="I43" s="519" t="str">
        <f>IF(H43=0," ",CONCATENATE(VLOOKUP(H43,Регистрация!$B$7:$M$55,3,0)," ",VLOOKUP(H43,Регистрация!$B$7:$M$55,4,0)))</f>
        <v xml:space="preserve"> </v>
      </c>
      <c r="J43" s="519" t="e">
        <f>IF(I43=0," ",CONCATENATE(VLOOKUP(I43,Регистрация!$B$7:$M$55,3,0)," ",VLOOKUP(I43,Регистрация!$B$7:$M$55,4,0)))</f>
        <v>#N/A</v>
      </c>
      <c r="K43" s="519" t="e">
        <f>IF(J43=0," ",CONCATENATE(VLOOKUP(J43,Регистрация!$B$7:$M$55,3,0)," ",VLOOKUP(J43,Регистрация!$B$7:$M$55,4,0)))</f>
        <v>#N/A</v>
      </c>
    </row>
    <row r="44" spans="1:18" ht="12" customHeight="1">
      <c r="A44" s="274"/>
      <c r="B44" s="275">
        <v>2</v>
      </c>
      <c r="C44" s="517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17"/>
      <c r="E44" s="517"/>
      <c r="F44" s="517"/>
      <c r="G44" s="264"/>
      <c r="H44" s="264"/>
      <c r="I44" s="264"/>
      <c r="J44" s="264"/>
      <c r="K44" s="264"/>
    </row>
    <row r="45" spans="1:18" ht="12" customHeight="1">
      <c r="A45" s="276"/>
      <c r="B45" s="277">
        <v>3</v>
      </c>
      <c r="C45" s="517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17"/>
      <c r="E45" s="517"/>
      <c r="F45" s="517"/>
      <c r="G45" s="264"/>
      <c r="H45" s="264"/>
      <c r="I45" s="264"/>
      <c r="J45" s="264"/>
      <c r="K45" s="264"/>
    </row>
    <row r="46" spans="1:18" s="219" customFormat="1" ht="12" customHeight="1">
      <c r="A46" s="276"/>
      <c r="B46" s="277">
        <v>4</v>
      </c>
      <c r="C46" s="517" t="str">
        <f>IF(A46=0," ",CONCATENATE(VLOOKUP(A46,Регистрация!$B$7:$M$55,3,0)," ",VLOOKUP(A46,Регистрация!$B$7:$M$55,4,0)," ",VLOOKUP(A46,Регистрация!$B$7:$M$55,5,0)," ","(",VLOOKUP(A46,Регистрация!$B$7:$M$55,11,0),")"))</f>
        <v xml:space="preserve"> </v>
      </c>
      <c r="D46" s="517"/>
      <c r="E46" s="517"/>
      <c r="F46" s="517"/>
      <c r="G46" s="264"/>
      <c r="H46" s="264"/>
      <c r="I46" s="264"/>
      <c r="J46" s="264"/>
      <c r="K46" s="264"/>
      <c r="L46" s="212"/>
      <c r="M46" s="212"/>
      <c r="N46" s="212"/>
      <c r="O46" s="212"/>
      <c r="P46" s="212"/>
      <c r="Q46" s="212"/>
      <c r="R46" s="213"/>
    </row>
    <row r="47" spans="1:18" s="219" customFormat="1" ht="26.25" customHeight="1">
      <c r="A47" s="516" t="s">
        <v>26</v>
      </c>
      <c r="B47" s="516"/>
      <c r="C47" s="516"/>
      <c r="D47" s="279"/>
      <c r="E47" s="278"/>
      <c r="F47" s="278"/>
      <c r="G47" s="278"/>
      <c r="H47" s="280"/>
      <c r="I47" s="280"/>
      <c r="J47" s="280"/>
      <c r="K47" s="280"/>
      <c r="L47" s="280"/>
      <c r="M47" s="278"/>
      <c r="N47" s="278"/>
      <c r="O47" s="516" t="str">
        <f>Регистрация!L56</f>
        <v>Чириков Д.Ю.</v>
      </c>
      <c r="P47" s="516"/>
      <c r="Q47" s="516"/>
      <c r="R47" s="281"/>
    </row>
    <row r="48" spans="1:18" s="219" customFormat="1" ht="15.75" customHeight="1">
      <c r="A48" s="279"/>
      <c r="B48" s="278"/>
      <c r="C48" s="278"/>
      <c r="D48" s="279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81"/>
    </row>
    <row r="49" spans="1:18" ht="12.95" customHeight="1">
      <c r="A49" s="516" t="s">
        <v>27</v>
      </c>
      <c r="B49" s="516"/>
      <c r="C49" s="516"/>
      <c r="D49" s="279"/>
      <c r="E49" s="278"/>
      <c r="F49" s="278"/>
      <c r="G49" s="278"/>
      <c r="H49" s="280"/>
      <c r="I49" s="280"/>
      <c r="J49" s="280"/>
      <c r="K49" s="280"/>
      <c r="L49" s="280"/>
      <c r="M49" s="278"/>
      <c r="N49" s="278"/>
      <c r="O49" s="516" t="str">
        <f>Регистрация!L58</f>
        <v>Неряхина П.А.</v>
      </c>
      <c r="P49" s="516"/>
      <c r="Q49" s="516"/>
      <c r="R49" s="281"/>
    </row>
    <row r="50" spans="1:18" s="212" customFormat="1"/>
    <row r="51" spans="1:18" s="212" customFormat="1"/>
    <row r="52" spans="1:18" s="212" customFormat="1"/>
    <row r="53" spans="1:18" s="212" customFormat="1"/>
    <row r="54" spans="1:18" s="212" customFormat="1"/>
    <row r="55" spans="1:18" s="212" customFormat="1"/>
    <row r="56" spans="1:18" s="212" customFormat="1"/>
    <row r="57" spans="1:18" s="212" customFormat="1"/>
    <row r="58" spans="1:18" s="212" customFormat="1"/>
    <row r="59" spans="1:18" s="212" customFormat="1"/>
    <row r="60" spans="1:18" s="212" customFormat="1"/>
    <row r="61" spans="1:18" s="212" customFormat="1"/>
    <row r="62" spans="1:18" s="212" customFormat="1"/>
    <row r="63" spans="1:18" s="212" customFormat="1"/>
    <row r="64" spans="1:18" s="212" customFormat="1"/>
    <row r="65" spans="18:18" s="212" customFormat="1"/>
    <row r="66" spans="18:18">
      <c r="R66" s="212"/>
    </row>
  </sheetData>
  <sheetProtection sheet="1" objects="1" scenarios="1"/>
  <mergeCells count="54">
    <mergeCell ref="B1:Q1"/>
    <mergeCell ref="B3:Q3"/>
    <mergeCell ref="A5:C5"/>
    <mergeCell ref="G5:M5"/>
    <mergeCell ref="G7:M7"/>
    <mergeCell ref="B8:C8"/>
    <mergeCell ref="B9:E9"/>
    <mergeCell ref="I9:K9"/>
    <mergeCell ref="B10:C10"/>
    <mergeCell ref="I10:K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H38:L38"/>
    <mergeCell ref="B39:C39"/>
    <mergeCell ref="H39:L39"/>
    <mergeCell ref="A41:E41"/>
    <mergeCell ref="I41:K41"/>
    <mergeCell ref="C42:F42"/>
    <mergeCell ref="M42:N42"/>
    <mergeCell ref="C43:F43"/>
    <mergeCell ref="I43:K43"/>
    <mergeCell ref="A49:C49"/>
    <mergeCell ref="O49:Q49"/>
    <mergeCell ref="C44:F44"/>
    <mergeCell ref="C45:F45"/>
    <mergeCell ref="C46:F46"/>
    <mergeCell ref="A47:C47"/>
    <mergeCell ref="O47:Q47"/>
  </mergeCells>
  <pageMargins left="0.29027777777777802" right="0.15972222222222199" top="0.17013888888888901" bottom="0.19027777777777799" header="0.51180555555555496" footer="0.51180555555555496"/>
  <pageSetup paperSize="9" firstPageNumber="0" orientation="landscape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J66"/>
  <sheetViews>
    <sheetView zoomScaleNormal="100" workbookViewId="0">
      <selection activeCell="P24" sqref="P24"/>
    </sheetView>
  </sheetViews>
  <sheetFormatPr defaultColWidth="9.140625" defaultRowHeight="12.75"/>
  <cols>
    <col min="1" max="1" width="1.85546875" style="296" customWidth="1"/>
    <col min="2" max="2" width="5.7109375" style="212" customWidth="1"/>
    <col min="3" max="3" width="23.7109375" style="212" customWidth="1"/>
    <col min="4" max="4" width="1.7109375" style="211" customWidth="1"/>
    <col min="5" max="5" width="12.7109375" style="212" customWidth="1"/>
    <col min="6" max="6" width="1.7109375" style="212" customWidth="1"/>
    <col min="7" max="7" width="12.7109375" style="212" customWidth="1"/>
    <col min="8" max="8" width="2" style="212" customWidth="1"/>
    <col min="9" max="9" width="12.7109375" style="212" customWidth="1"/>
    <col min="10" max="10" width="0.42578125" style="212" customWidth="1"/>
    <col min="11" max="11" width="12.7109375" style="212" customWidth="1"/>
    <col min="12" max="12" width="2" style="212" customWidth="1"/>
    <col min="13" max="13" width="12.7109375" style="212" customWidth="1"/>
    <col min="14" max="14" width="2" style="212" customWidth="1"/>
    <col min="15" max="15" width="12.7109375" style="212" customWidth="1"/>
    <col min="16" max="16" width="2" style="212" customWidth="1"/>
    <col min="17" max="17" width="23.7109375" style="212" customWidth="1"/>
    <col min="18" max="18" width="1.85546875" style="297" customWidth="1"/>
    <col min="19" max="1024" width="9.140625" style="212"/>
  </cols>
  <sheetData>
    <row r="1" spans="1:18" ht="14.25" customHeight="1">
      <c r="A1" s="298"/>
      <c r="B1" s="499" t="str">
        <f>Регистрация!A1</f>
        <v xml:space="preserve"> Московский Детско-юношеский турнир по Всестилевому каратэ «Рождественские встречи»</v>
      </c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299"/>
    </row>
    <row r="2" spans="1:18" ht="6" customHeight="1">
      <c r="A2" s="300"/>
      <c r="B2" s="81"/>
      <c r="C2" s="81"/>
      <c r="D2" s="151"/>
      <c r="E2" s="81"/>
      <c r="F2" s="81"/>
      <c r="G2" s="81"/>
      <c r="H2" s="81"/>
      <c r="I2" s="81"/>
      <c r="J2" s="79"/>
      <c r="K2" s="82"/>
      <c r="L2" s="82"/>
      <c r="M2" s="82"/>
      <c r="N2" s="82"/>
      <c r="O2" s="82"/>
      <c r="P2" s="82"/>
      <c r="Q2" s="82"/>
      <c r="R2" s="299"/>
    </row>
    <row r="3" spans="1:18" ht="12.75" customHeight="1">
      <c r="A3" s="301"/>
      <c r="B3" s="500" t="str">
        <f>Регистрация!A2</f>
        <v>Вид спорта: ВСЕСТИЛЕВОЕ КАРАТЭ (номер-код вида спорта 0900001411Я)</v>
      </c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299"/>
    </row>
    <row r="4" spans="1:18" ht="5.25" customHeight="1">
      <c r="A4" s="302"/>
      <c r="B4" s="82"/>
      <c r="C4" s="82"/>
      <c r="D4" s="152"/>
      <c r="E4" s="82"/>
      <c r="F4" s="82"/>
      <c r="G4" s="82"/>
      <c r="H4" s="82"/>
      <c r="I4" s="82"/>
      <c r="J4" s="83"/>
      <c r="K4" s="82"/>
      <c r="L4" s="82"/>
      <c r="M4" s="82"/>
      <c r="N4" s="82"/>
      <c r="O4" s="82"/>
      <c r="P4" s="82"/>
      <c r="Q4" s="82"/>
      <c r="R4" s="299"/>
    </row>
    <row r="5" spans="1:18" s="221" customFormat="1" ht="12.75" customHeight="1">
      <c r="A5" s="544" t="str">
        <f>Регистрация!A3</f>
        <v>САНБОН Мальчики 12-13 лет ОК 55-ОК 60</v>
      </c>
      <c r="B5" s="544"/>
      <c r="C5" s="544"/>
      <c r="D5" s="303"/>
      <c r="E5" s="303"/>
      <c r="F5" s="303"/>
      <c r="G5" s="544" t="str">
        <f>Регистрация!G3</f>
        <v>г. Москва</v>
      </c>
      <c r="H5" s="544"/>
      <c r="I5" s="544"/>
      <c r="J5" s="544"/>
      <c r="K5" s="544"/>
      <c r="L5" s="544"/>
      <c r="M5" s="544"/>
      <c r="N5" s="304"/>
      <c r="O5" s="305">
        <f>Регистрация!L3</f>
        <v>44948</v>
      </c>
      <c r="P5" s="304"/>
      <c r="Q5" s="306">
        <f>Регистрация!M3</f>
        <v>0</v>
      </c>
      <c r="R5" s="307"/>
    </row>
    <row r="6" spans="1:18" s="232" customFormat="1" ht="12.75" customHeight="1">
      <c r="A6" s="308"/>
      <c r="B6" s="87"/>
      <c r="C6" s="90"/>
      <c r="D6" s="170"/>
      <c r="E6" s="92"/>
      <c r="F6" s="90"/>
      <c r="G6" s="93"/>
      <c r="H6" s="93"/>
      <c r="I6" s="142"/>
      <c r="J6" s="93"/>
      <c r="K6" s="87"/>
      <c r="L6" s="309"/>
      <c r="M6" s="309"/>
      <c r="N6" s="309"/>
      <c r="O6" s="309"/>
      <c r="P6" s="309"/>
      <c r="Q6" s="309"/>
      <c r="R6" s="299"/>
    </row>
    <row r="7" spans="1:18" s="232" customFormat="1" ht="15.6" customHeight="1">
      <c r="A7" s="308"/>
      <c r="B7" s="87"/>
      <c r="C7" s="90"/>
      <c r="D7" s="170"/>
      <c r="E7" s="92"/>
      <c r="F7" s="90"/>
      <c r="G7" s="545" t="s">
        <v>18</v>
      </c>
      <c r="H7" s="545"/>
      <c r="I7" s="545"/>
      <c r="J7" s="545"/>
      <c r="K7" s="545"/>
      <c r="L7" s="545"/>
      <c r="M7" s="545"/>
      <c r="N7" s="309"/>
      <c r="O7" s="309"/>
      <c r="P7" s="309"/>
      <c r="Q7" s="309"/>
      <c r="R7" s="299"/>
    </row>
    <row r="8" spans="1:18" s="236" customFormat="1" ht="11.25" customHeight="1">
      <c r="A8" s="310">
        <v>1</v>
      </c>
      <c r="B8" s="533" t="str">
        <f>IF(Регистрация!$D$6&lt;A8," ",CONCATENATE(VLOOKUP(A8,Регистрация!$B$7:$M$55,3,0)," ",VLOOKUP(A8,Регистрация!$B$7:$M$55,4,0)," ","(",VLOOKUP(A8,Регистрация!$B$7:$M$55,11,0),")"))</f>
        <v>Жданов  Максим (Лопухов В.А.)</v>
      </c>
      <c r="C8" s="533"/>
      <c r="D8" s="100"/>
      <c r="E8" s="42"/>
      <c r="F8" s="93"/>
      <c r="G8" s="93"/>
      <c r="H8" s="93"/>
      <c r="I8" s="100"/>
      <c r="J8" s="100"/>
      <c r="K8" s="88"/>
      <c r="L8" s="111"/>
      <c r="M8" s="111"/>
      <c r="N8" s="111"/>
      <c r="O8" s="111"/>
      <c r="P8" s="111"/>
      <c r="Q8" s="312" t="str">
        <f>IF(Регистрация!$D$6&lt;R8," ",CONCATENATE(VLOOKUP(R8,Регистрация!$B$7:$M$55,3,0)," ",VLOOKUP(R8,Регистрация!$B$7:$M$55,4,0)," ","(",VLOOKUP(R8,Регистрация!$B$7:$M$55,11,0),")"))</f>
        <v>Колтырин Игорь (Хайдуков А.В)</v>
      </c>
      <c r="R8" s="310">
        <v>2</v>
      </c>
    </row>
    <row r="9" spans="1:18" s="240" customFormat="1" ht="11.25" customHeight="1">
      <c r="A9" s="313"/>
      <c r="B9" s="539"/>
      <c r="C9" s="539"/>
      <c r="D9" s="315"/>
      <c r="E9" s="311" t="str">
        <f>IF(D9=0," ",CONCATENATE(VLOOKUP(D9,Регистрация!$B$7:$M$55,3,0)," ",VLOOKUP(D9,Регистрация!$B$7:$M$55,4,0)))</f>
        <v xml:space="preserve"> </v>
      </c>
      <c r="F9" s="93"/>
      <c r="G9" s="93"/>
      <c r="H9" s="315"/>
      <c r="I9" s="542" t="str">
        <f>IF(H9=0," ",CONCATENATE(VLOOKUP(H9,Регистрация!$B$7:$M$55,3,0)," ",VLOOKUP(H9,Регистрация!$B$7:$M$55,4,0)))</f>
        <v xml:space="preserve"> </v>
      </c>
      <c r="J9" s="542"/>
      <c r="K9" s="542"/>
      <c r="L9" s="316"/>
      <c r="M9" s="316"/>
      <c r="N9" s="316"/>
      <c r="O9" s="312" t="str">
        <f>IF(P9=0," ",CONCATENATE(VLOOKUP(P9,Регистрация!$B$7:$M$55,3,0)," ",VLOOKUP(P9,Регистрация!$B$7:$M$55,4,0)))</f>
        <v xml:space="preserve"> </v>
      </c>
      <c r="P9" s="315"/>
      <c r="Q9" s="317"/>
      <c r="R9" s="313"/>
    </row>
    <row r="10" spans="1:18" s="232" customFormat="1" ht="11.25" customHeight="1">
      <c r="A10" s="310">
        <v>17</v>
      </c>
      <c r="B10" s="533" t="str">
        <f>IF(Регистрация!$D$6&lt;A10," ",CONCATENATE(VLOOKUP(A10,Регистрация!$B$7:$M$55,3,0)," ",VLOOKUP(A10,Регистрация!$B$7:$M$55,4,0)," ","(",VLOOKUP(A10,Регистрация!$B$7:$M$55,11,0),")"))</f>
        <v xml:space="preserve"> </v>
      </c>
      <c r="C10" s="533"/>
      <c r="D10" s="318"/>
      <c r="E10" s="319"/>
      <c r="F10" s="93"/>
      <c r="G10" s="93"/>
      <c r="H10" s="93"/>
      <c r="I10" s="543" t="s">
        <v>24</v>
      </c>
      <c r="J10" s="543"/>
      <c r="K10" s="543"/>
      <c r="L10" s="309"/>
      <c r="M10" s="309"/>
      <c r="N10" s="309"/>
      <c r="O10" s="320"/>
      <c r="P10" s="318"/>
      <c r="Q10" s="312" t="str">
        <f>IF(Регистрация!$D$6&lt;R10," ",CONCATENATE(VLOOKUP(R10,Регистрация!$B$7:$M$55,3,0)," ",VLOOKUP(R10,Регистрация!$B$7:$M$55,4,0)," ","(",VLOOKUP(R10,Регистрация!$B$7:$M$55,11,0),")"))</f>
        <v xml:space="preserve"> </v>
      </c>
      <c r="R10" s="310">
        <v>18</v>
      </c>
    </row>
    <row r="11" spans="1:18" s="236" customFormat="1" ht="11.25" customHeight="1">
      <c r="A11" s="313"/>
      <c r="B11" s="539"/>
      <c r="C11" s="539"/>
      <c r="D11" s="318"/>
      <c r="E11" s="321"/>
      <c r="F11" s="322"/>
      <c r="G11" s="323" t="str">
        <f>IF(F11=0," ",CONCATENATE(VLOOKUP(F11,Регистрация!$B$7:$M$55,3,0)," ",VLOOKUP(F11,Регистрация!$B$7:$M$55,4,0)))</f>
        <v xml:space="preserve"> </v>
      </c>
      <c r="H11" s="93"/>
      <c r="I11" s="93"/>
      <c r="J11" s="93"/>
      <c r="K11" s="88"/>
      <c r="L11" s="111"/>
      <c r="M11" s="324" t="str">
        <f>IF(N11=0," ",CONCATENATE(VLOOKUP(N11,Регистрация!$B$7:$M$55,3,0)," ",VLOOKUP(N11,Регистрация!$B$7:$M$55,4,0)))</f>
        <v xml:space="preserve"> </v>
      </c>
      <c r="N11" s="325"/>
      <c r="O11" s="326"/>
      <c r="P11" s="318"/>
      <c r="Q11" s="317"/>
      <c r="R11" s="313"/>
    </row>
    <row r="12" spans="1:18" s="232" customFormat="1" ht="11.25" customHeight="1">
      <c r="A12" s="310">
        <v>9</v>
      </c>
      <c r="B12" s="533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533"/>
      <c r="D12" s="318"/>
      <c r="E12" s="327"/>
      <c r="F12" s="318"/>
      <c r="G12" s="328"/>
      <c r="H12" s="93"/>
      <c r="I12" s="90"/>
      <c r="J12" s="90"/>
      <c r="K12" s="90"/>
      <c r="L12" s="309"/>
      <c r="M12" s="329"/>
      <c r="N12" s="318"/>
      <c r="O12" s="330"/>
      <c r="P12" s="318"/>
      <c r="Q12" s="312" t="str">
        <f>IF(Регистрация!$D$6&lt;R12," ",CONCATENATE(VLOOKUP(R12,Регистрация!$B$7:$M$55,3,0)," ",VLOOKUP(R12,Регистрация!$B$7:$M$55,4,0)," ","(",VLOOKUP(R12,Регистрация!$B$7:$M$55,11,0),")"))</f>
        <v xml:space="preserve"> </v>
      </c>
      <c r="R12" s="310">
        <v>10</v>
      </c>
    </row>
    <row r="13" spans="1:18" s="236" customFormat="1" ht="11.25" customHeight="1">
      <c r="A13" s="313"/>
      <c r="B13" s="539"/>
      <c r="C13" s="539"/>
      <c r="D13" s="315"/>
      <c r="E13" s="311" t="str">
        <f>IF(D13=0," ",CONCATENATE(VLOOKUP(D13,Регистрация!$B$7:$M$55,3,0)," ",VLOOKUP(D13,Регистрация!$B$7:$M$55,4,0)))</f>
        <v xml:space="preserve"> </v>
      </c>
      <c r="F13" s="318"/>
      <c r="G13" s="331"/>
      <c r="H13" s="93"/>
      <c r="I13" s="93"/>
      <c r="J13" s="93"/>
      <c r="K13" s="88"/>
      <c r="L13" s="111"/>
      <c r="M13" s="332"/>
      <c r="N13" s="318"/>
      <c r="O13" s="312" t="str">
        <f>IF(P13=0," ",CONCATENATE(VLOOKUP(P13,Регистрация!$B$7:$M$55,3,0)," ",VLOOKUP(P13,Регистрация!$B$7:$M$55,4,0)))</f>
        <v xml:space="preserve"> </v>
      </c>
      <c r="P13" s="315"/>
      <c r="Q13" s="317"/>
      <c r="R13" s="313"/>
    </row>
    <row r="14" spans="1:18" s="236" customFormat="1" ht="11.25" customHeight="1">
      <c r="A14" s="310">
        <v>25</v>
      </c>
      <c r="B14" s="533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33"/>
      <c r="D14" s="318"/>
      <c r="E14" s="314"/>
      <c r="F14" s="318"/>
      <c r="G14" s="331"/>
      <c r="H14" s="93"/>
      <c r="I14" s="110"/>
      <c r="J14" s="110"/>
      <c r="K14" s="88"/>
      <c r="L14" s="111"/>
      <c r="M14" s="332"/>
      <c r="N14" s="318"/>
      <c r="O14" s="317"/>
      <c r="P14" s="318"/>
      <c r="Q14" s="312" t="str">
        <f>IF(Регистрация!$D$6&lt;R14," ",CONCATENATE(VLOOKUP(R14,Регистрация!$B$7:$M$55,3,0)," ",VLOOKUP(R14,Регистрация!$B$7:$M$55,4,0)," ","(",VLOOKUP(R14,Регистрация!$B$7:$M$55,11,0),")"))</f>
        <v xml:space="preserve"> </v>
      </c>
      <c r="R14" s="310">
        <v>26</v>
      </c>
    </row>
    <row r="15" spans="1:18" ht="11.25" customHeight="1">
      <c r="A15" s="313"/>
      <c r="B15" s="539"/>
      <c r="C15" s="539"/>
      <c r="D15" s="318"/>
      <c r="E15" s="314"/>
      <c r="F15" s="318"/>
      <c r="G15" s="331"/>
      <c r="H15" s="322"/>
      <c r="I15" s="323" t="str">
        <f>IF(H15=0," ",CONCATENATE(VLOOKUP(H15,Регистрация!$B$7:$M$55,3,0)," ",VLOOKUP(H15,Регистрация!$B$7:$M$55,4,0)))</f>
        <v xml:space="preserve"> </v>
      </c>
      <c r="J15" s="90"/>
      <c r="K15" s="324" t="str">
        <f>IF(L15=0," ",CONCATENATE(VLOOKUP(L15,Регистрация!$B$7:$M$55,3,0)," ",VLOOKUP(L15,Регистрация!$B$7:$M$55,4,0)))</f>
        <v xml:space="preserve"> </v>
      </c>
      <c r="L15" s="325"/>
      <c r="M15" s="332"/>
      <c r="N15" s="318"/>
      <c r="O15" s="317"/>
      <c r="P15" s="318"/>
      <c r="Q15" s="317"/>
      <c r="R15" s="313"/>
    </row>
    <row r="16" spans="1:18" ht="11.25" customHeight="1">
      <c r="A16" s="310">
        <v>5</v>
      </c>
      <c r="B16" s="533" t="str">
        <f>IF(Регистрация!$D$6&lt;A16," ",CONCATENATE(VLOOKUP(A16,Регистрация!$B$7:$M$55,3,0)," ",VLOOKUP(A16,Регистрация!$B$7:$M$55,4,0)," ","(",VLOOKUP(A16,Регистрация!$B$7:$M$55,11,0),")"))</f>
        <v>Соловьев  Федор  (Кожевников М.Н.)</v>
      </c>
      <c r="C16" s="533"/>
      <c r="D16" s="318"/>
      <c r="E16" s="314"/>
      <c r="F16" s="318"/>
      <c r="G16" s="331"/>
      <c r="H16" s="318"/>
      <c r="I16" s="328"/>
      <c r="J16" s="117"/>
      <c r="K16" s="329"/>
      <c r="L16" s="318"/>
      <c r="M16" s="332"/>
      <c r="N16" s="318"/>
      <c r="O16" s="317"/>
      <c r="P16" s="318"/>
      <c r="Q16" s="312" t="str">
        <f>IF(Регистрация!$D$6&lt;R16," ",CONCATENATE(VLOOKUP(R16,Регистрация!$B$7:$M$55,3,0)," ",VLOOKUP(R16,Регистрация!$B$7:$M$55,4,0)," ","(",VLOOKUP(R16,Регистрация!$B$7:$M$55,11,0),")"))</f>
        <v xml:space="preserve"> </v>
      </c>
      <c r="R16" s="310">
        <v>6</v>
      </c>
    </row>
    <row r="17" spans="1:18" ht="11.25" customHeight="1">
      <c r="A17" s="313"/>
      <c r="B17" s="539"/>
      <c r="C17" s="539"/>
      <c r="D17" s="315"/>
      <c r="E17" s="311" t="str">
        <f>IF(D17=0," ",CONCATENATE(VLOOKUP(D17,Регистрация!$B$7:$M$55,3,0)," ",VLOOKUP(D17,Регистрация!$B$7:$M$55,4,0)))</f>
        <v xml:space="preserve"> </v>
      </c>
      <c r="F17" s="318"/>
      <c r="G17" s="331"/>
      <c r="H17" s="318"/>
      <c r="I17" s="331"/>
      <c r="J17" s="93"/>
      <c r="K17" s="332"/>
      <c r="L17" s="318"/>
      <c r="M17" s="332"/>
      <c r="N17" s="318"/>
      <c r="O17" s="312" t="str">
        <f>IF(P17=0," ",CONCATENATE(VLOOKUP(P17,Регистрация!$B$7:$M$55,3,0)," ",VLOOKUP(P17,Регистрация!$B$7:$M$55,4,0)))</f>
        <v xml:space="preserve"> </v>
      </c>
      <c r="P17" s="315"/>
      <c r="Q17" s="317"/>
      <c r="R17" s="313"/>
    </row>
    <row r="18" spans="1:18" ht="11.25" customHeight="1">
      <c r="A18" s="310">
        <v>21</v>
      </c>
      <c r="B18" s="533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533"/>
      <c r="D18" s="318"/>
      <c r="E18" s="319"/>
      <c r="F18" s="318"/>
      <c r="G18" s="333"/>
      <c r="H18" s="318"/>
      <c r="I18" s="331"/>
      <c r="J18" s="93"/>
      <c r="K18" s="332"/>
      <c r="L18" s="318"/>
      <c r="M18" s="334"/>
      <c r="N18" s="318"/>
      <c r="O18" s="320"/>
      <c r="P18" s="318"/>
      <c r="Q18" s="312" t="str">
        <f>IF(Регистрация!$D$6&lt;R18," ",CONCATENATE(VLOOKUP(R18,Регистрация!$B$7:$M$55,3,0)," ",VLOOKUP(R18,Регистрация!$B$7:$M$55,4,0)," ","(",VLOOKUP(R18,Регистрация!$B$7:$M$55,11,0),")"))</f>
        <v xml:space="preserve"> </v>
      </c>
      <c r="R18" s="310">
        <v>22</v>
      </c>
    </row>
    <row r="19" spans="1:18" ht="11.25" customHeight="1">
      <c r="A19" s="313"/>
      <c r="B19" s="539"/>
      <c r="C19" s="539"/>
      <c r="D19" s="318"/>
      <c r="E19" s="321"/>
      <c r="F19" s="322"/>
      <c r="G19" s="323" t="str">
        <f>IF(F19=0," ",CONCATENATE(VLOOKUP(F19,Регистрация!$B$7:$M$55,3,0)," ",VLOOKUP(F19,Регистрация!$B$7:$M$55,4,0)))</f>
        <v xml:space="preserve"> </v>
      </c>
      <c r="H19" s="318"/>
      <c r="I19" s="331"/>
      <c r="J19" s="93"/>
      <c r="K19" s="332"/>
      <c r="L19" s="318"/>
      <c r="M19" s="324" t="str">
        <f>IF(N19=0," ",CONCATENATE(VLOOKUP(N19,Регистрация!$B$7:$M$55,3,0)," ",VLOOKUP(N19,Регистрация!$B$7:$M$55,4,0)))</f>
        <v xml:space="preserve"> </v>
      </c>
      <c r="N19" s="325"/>
      <c r="O19" s="326"/>
      <c r="P19" s="318"/>
      <c r="Q19" s="317"/>
      <c r="R19" s="313"/>
    </row>
    <row r="20" spans="1:18" ht="11.25" customHeight="1">
      <c r="A20" s="310">
        <v>13</v>
      </c>
      <c r="B20" s="533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533"/>
      <c r="D20" s="318"/>
      <c r="E20" s="327"/>
      <c r="F20" s="318"/>
      <c r="G20" s="335"/>
      <c r="H20" s="318"/>
      <c r="I20" s="331"/>
      <c r="J20" s="124"/>
      <c r="K20" s="332"/>
      <c r="L20" s="318"/>
      <c r="M20" s="336"/>
      <c r="N20" s="318"/>
      <c r="O20" s="330"/>
      <c r="P20" s="318"/>
      <c r="Q20" s="312" t="str">
        <f>IF(Регистрация!$D$6&lt;R20," ",CONCATENATE(VLOOKUP(R20,Регистрация!$B$7:$M$55,3,0)," ",VLOOKUP(R20,Регистрация!$B$7:$M$55,4,0)," ","(",VLOOKUP(R20,Регистрация!$B$7:$M$55,11,0),")"))</f>
        <v xml:space="preserve"> </v>
      </c>
      <c r="R20" s="310">
        <v>14</v>
      </c>
    </row>
    <row r="21" spans="1:18" ht="11.25" customHeight="1">
      <c r="A21" s="313"/>
      <c r="B21" s="539"/>
      <c r="C21" s="539"/>
      <c r="D21" s="315"/>
      <c r="E21" s="311" t="str">
        <f>IF(D21=0," ",CONCATENATE(VLOOKUP(D21,Регистрация!$B$7:$M$55,3,0)," ",VLOOKUP(D21,Регистрация!$B$7:$M$55,4,0)))</f>
        <v xml:space="preserve"> </v>
      </c>
      <c r="F21" s="318"/>
      <c r="G21" s="335"/>
      <c r="H21" s="318"/>
      <c r="I21" s="331"/>
      <c r="J21" s="84"/>
      <c r="K21" s="332"/>
      <c r="L21" s="318"/>
      <c r="M21" s="336"/>
      <c r="N21" s="318"/>
      <c r="O21" s="312" t="str">
        <f>IF(P21=0," ",CONCATENATE(VLOOKUP(P21,Регистрация!$B$7:$M$55,3,0)," ",VLOOKUP(P21,Регистрация!$B$7:$M$55,4,0)))</f>
        <v xml:space="preserve"> </v>
      </c>
      <c r="P21" s="315"/>
      <c r="Q21" s="317"/>
      <c r="R21" s="313"/>
    </row>
    <row r="22" spans="1:18" ht="11.25" customHeight="1">
      <c r="A22" s="310">
        <v>29</v>
      </c>
      <c r="B22" s="533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533"/>
      <c r="D22" s="318"/>
      <c r="E22" s="314"/>
      <c r="F22" s="318"/>
      <c r="G22" s="335"/>
      <c r="H22" s="318"/>
      <c r="I22" s="331"/>
      <c r="J22" s="95"/>
      <c r="K22" s="332"/>
      <c r="L22" s="318"/>
      <c r="M22" s="336"/>
      <c r="N22" s="318"/>
      <c r="O22" s="317"/>
      <c r="P22" s="318"/>
      <c r="Q22" s="312" t="str">
        <f>IF(Регистрация!$D$6&lt;R22," ",CONCATENATE(VLOOKUP(R22,Регистрация!$B$7:$M$55,3,0)," ",VLOOKUP(R22,Регистрация!$B$7:$M$55,4,0)," ","(",VLOOKUP(R22,Регистрация!$B$7:$M$55,11,0),")"))</f>
        <v xml:space="preserve"> </v>
      </c>
      <c r="R22" s="310">
        <v>30</v>
      </c>
    </row>
    <row r="23" spans="1:18" ht="11.25" customHeight="1">
      <c r="A23" s="313"/>
      <c r="B23" s="539"/>
      <c r="C23" s="539"/>
      <c r="D23" s="318"/>
      <c r="E23" s="314"/>
      <c r="F23" s="318"/>
      <c r="G23" s="335"/>
      <c r="H23" s="315"/>
      <c r="I23" s="323" t="str">
        <f>IF(H23=0," ",CONCATENATE(VLOOKUP(H23,Регистрация!$B$7:$M$55,3,0)," ",VLOOKUP(H23,Регистрация!$B$7:$M$55,4,0)))</f>
        <v xml:space="preserve"> </v>
      </c>
      <c r="J23" s="84"/>
      <c r="K23" s="324" t="str">
        <f>IF(L23=0," ",CONCATENATE(VLOOKUP(L23,Регистрация!$B$7:$M$55,3,0)," ",VLOOKUP(L23,Регистрация!$B$7:$M$55,4,0)))</f>
        <v xml:space="preserve"> </v>
      </c>
      <c r="L23" s="315"/>
      <c r="M23" s="336"/>
      <c r="N23" s="318"/>
      <c r="O23" s="317"/>
      <c r="P23" s="318"/>
      <c r="Q23" s="317"/>
      <c r="R23" s="313"/>
    </row>
    <row r="24" spans="1:18" ht="11.25" customHeight="1">
      <c r="A24" s="310">
        <v>3</v>
      </c>
      <c r="B24" s="533" t="str">
        <f>IF(Регистрация!$D$6&lt;A24," ",CONCATENATE(VLOOKUP(A24,Регистрация!$B$7:$M$55,3,0)," ",VLOOKUP(A24,Регистрация!$B$7:$M$55,4,0)," ","(",VLOOKUP(A24,Регистрация!$B$7:$M$55,11,0),")"))</f>
        <v>Подольский Михаил (Страхов В.Д.)</v>
      </c>
      <c r="C24" s="533"/>
      <c r="D24" s="318"/>
      <c r="E24" s="314"/>
      <c r="F24" s="318"/>
      <c r="G24" s="335"/>
      <c r="H24" s="318"/>
      <c r="I24" s="331"/>
      <c r="J24" s="84"/>
      <c r="K24" s="332"/>
      <c r="L24" s="318"/>
      <c r="M24" s="336"/>
      <c r="N24" s="318"/>
      <c r="O24" s="317"/>
      <c r="P24" s="318"/>
      <c r="Q24" s="312" t="str">
        <f>IF(Регистрация!$D$6&lt;R24," ",CONCATENATE(VLOOKUP(R24,Регистрация!$B$7:$M$55,3,0)," ",VLOOKUP(R24,Регистрация!$B$7:$M$55,4,0)," ","(",VLOOKUP(R24,Регистрация!$B$7:$M$55,11,0),")"))</f>
        <v>Найфонов Тимур (Попкова А.В., Высоколов Е.А.)</v>
      </c>
      <c r="R24" s="310">
        <v>4</v>
      </c>
    </row>
    <row r="25" spans="1:18" ht="11.25" customHeight="1">
      <c r="A25" s="313"/>
      <c r="B25" s="539"/>
      <c r="C25" s="539"/>
      <c r="D25" s="315"/>
      <c r="E25" s="311" t="str">
        <f>IF(D25=0," ",CONCATENATE(VLOOKUP(D25,Регистрация!$B$7:$M$55,3,0)," ",VLOOKUP(D25,Регистрация!$B$7:$M$55,4,0)))</f>
        <v xml:space="preserve"> </v>
      </c>
      <c r="F25" s="318"/>
      <c r="G25" s="335"/>
      <c r="H25" s="318"/>
      <c r="I25" s="331"/>
      <c r="J25" s="84"/>
      <c r="K25" s="332"/>
      <c r="L25" s="318"/>
      <c r="M25" s="336"/>
      <c r="N25" s="318"/>
      <c r="O25" s="312" t="str">
        <f>IF(P25=0," ",CONCATENATE(VLOOKUP(P25,Регистрация!$B$7:$M$55,3,0)," ",VLOOKUP(P25,Регистрация!$B$7:$M$55,4,0)))</f>
        <v xml:space="preserve"> </v>
      </c>
      <c r="P25" s="315"/>
      <c r="Q25" s="317"/>
      <c r="R25" s="313"/>
    </row>
    <row r="26" spans="1:18" ht="11.25" customHeight="1">
      <c r="A26" s="310">
        <v>19</v>
      </c>
      <c r="B26" s="533" t="str">
        <f>IF(Регистрация!$D$6&lt;A26," ",CONCATENATE(VLOOKUP(A26,Регистрация!$B$7:$M$55,3,0)," ",VLOOKUP(A26,Регистрация!$B$7:$M$55,4,0)," ","(",VLOOKUP(A26,Регистрация!$B$7:$M$55,11,0),")"))</f>
        <v xml:space="preserve"> </v>
      </c>
      <c r="C26" s="533"/>
      <c r="D26" s="318"/>
      <c r="E26" s="319"/>
      <c r="F26" s="318"/>
      <c r="G26" s="335"/>
      <c r="H26" s="318"/>
      <c r="I26" s="331"/>
      <c r="J26" s="84"/>
      <c r="K26" s="332"/>
      <c r="L26" s="318"/>
      <c r="M26" s="336"/>
      <c r="N26" s="318"/>
      <c r="O26" s="320"/>
      <c r="P26" s="318"/>
      <c r="Q26" s="312" t="str">
        <f>IF(Регистрация!$D$6&lt;R26," ",CONCATENATE(VLOOKUP(R26,Регистрация!$B$7:$M$55,3,0)," ",VLOOKUP(R26,Регистрация!$B$7:$M$55,4,0)," ","(",VLOOKUP(R26,Регистрация!$B$7:$M$55,11,0),")"))</f>
        <v xml:space="preserve"> </v>
      </c>
      <c r="R26" s="310">
        <v>20</v>
      </c>
    </row>
    <row r="27" spans="1:18" ht="11.25" customHeight="1">
      <c r="A27" s="313"/>
      <c r="B27" s="539"/>
      <c r="C27" s="539"/>
      <c r="D27" s="318"/>
      <c r="E27" s="321"/>
      <c r="F27" s="322"/>
      <c r="G27" s="323" t="str">
        <f>IF(F27=0," ",CONCATENATE(VLOOKUP(F27,Регистрация!$B$7:$M$55,3,0)," ",VLOOKUP(F27,Регистрация!$B$7:$M$55,4,0)))</f>
        <v xml:space="preserve"> </v>
      </c>
      <c r="H27" s="318"/>
      <c r="I27" s="331"/>
      <c r="J27" s="84"/>
      <c r="K27" s="332"/>
      <c r="L27" s="318"/>
      <c r="M27" s="324" t="str">
        <f>IF(N27=0," ",CONCATENATE(VLOOKUP(N27,Регистрация!$B$7:$M$55,3,0)," ",VLOOKUP(N27,Регистрация!$B$7:$M$55,4,0)))</f>
        <v xml:space="preserve"> </v>
      </c>
      <c r="N27" s="325"/>
      <c r="O27" s="326"/>
      <c r="P27" s="318"/>
      <c r="Q27" s="317"/>
      <c r="R27" s="313"/>
    </row>
    <row r="28" spans="1:18" ht="11.25" customHeight="1">
      <c r="A28" s="310">
        <v>11</v>
      </c>
      <c r="B28" s="533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533"/>
      <c r="D28" s="318"/>
      <c r="E28" s="327"/>
      <c r="F28" s="318"/>
      <c r="G28" s="328"/>
      <c r="H28" s="318"/>
      <c r="I28" s="331"/>
      <c r="J28" s="84"/>
      <c r="K28" s="332"/>
      <c r="L28" s="318"/>
      <c r="M28" s="329"/>
      <c r="N28" s="318"/>
      <c r="O28" s="330"/>
      <c r="P28" s="318"/>
      <c r="Q28" s="312" t="str">
        <f>IF(Регистрация!$D$6&lt;R28," ",CONCATENATE(VLOOKUP(R28,Регистрация!$B$7:$M$55,3,0)," ",VLOOKUP(R28,Регистрация!$B$7:$M$55,4,0)," ","(",VLOOKUP(R28,Регистрация!$B$7:$M$55,11,0),")"))</f>
        <v xml:space="preserve"> </v>
      </c>
      <c r="R28" s="310">
        <v>12</v>
      </c>
    </row>
    <row r="29" spans="1:18" ht="11.25" customHeight="1">
      <c r="A29" s="313"/>
      <c r="B29" s="539"/>
      <c r="C29" s="539"/>
      <c r="D29" s="315"/>
      <c r="E29" s="311" t="str">
        <f>IF(D29=0," ",CONCATENATE(VLOOKUP(D29,Регистрация!$B$7:$M$55,3,0)," ",VLOOKUP(D29,Регистрация!$B$7:$M$55,4,0)))</f>
        <v xml:space="preserve"> </v>
      </c>
      <c r="F29" s="318"/>
      <c r="G29" s="331"/>
      <c r="H29" s="318"/>
      <c r="I29" s="331"/>
      <c r="J29" s="84"/>
      <c r="K29" s="332"/>
      <c r="L29" s="318"/>
      <c r="M29" s="332"/>
      <c r="N29" s="318"/>
      <c r="O29" s="312" t="str">
        <f>IF(P29=0," ",CONCATENATE(VLOOKUP(P29,Регистрация!$B$7:$M$55,3,0)," ",VLOOKUP(P29,Регистрация!$B$7:$M$55,4,0)))</f>
        <v xml:space="preserve"> </v>
      </c>
      <c r="P29" s="315"/>
      <c r="Q29" s="317"/>
      <c r="R29" s="313"/>
    </row>
    <row r="30" spans="1:18" ht="11.25" customHeight="1">
      <c r="A30" s="310">
        <v>27</v>
      </c>
      <c r="B30" s="533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533"/>
      <c r="D30" s="318"/>
      <c r="E30" s="314"/>
      <c r="F30" s="318"/>
      <c r="G30" s="331"/>
      <c r="H30" s="318"/>
      <c r="I30" s="333"/>
      <c r="J30" s="84"/>
      <c r="K30" s="334"/>
      <c r="L30" s="318"/>
      <c r="M30" s="332"/>
      <c r="N30" s="318"/>
      <c r="O30" s="317"/>
      <c r="P30" s="318"/>
      <c r="Q30" s="312" t="str">
        <f>IF(Регистрация!$D$6&lt;R30," ",CONCATENATE(VLOOKUP(R30,Регистрация!$B$7:$M$55,3,0)," ",VLOOKUP(R30,Регистрация!$B$7:$M$55,4,0)," ","(",VLOOKUP(R30,Регистрация!$B$7:$M$55,11,0),")"))</f>
        <v xml:space="preserve"> </v>
      </c>
      <c r="R30" s="310">
        <v>28</v>
      </c>
    </row>
    <row r="31" spans="1:18" ht="11.25" customHeight="1">
      <c r="A31" s="313"/>
      <c r="B31" s="539"/>
      <c r="C31" s="539"/>
      <c r="D31" s="318"/>
      <c r="E31" s="314"/>
      <c r="F31" s="318"/>
      <c r="G31" s="331"/>
      <c r="H31" s="322"/>
      <c r="I31" s="323" t="str">
        <f>IF(H31=0," ",CONCATENATE(VLOOKUP(H31,Регистрация!$B$7:$M$55,3,0)," ",VLOOKUP(H31,Регистрация!$B$7:$M$55,4,0)))</f>
        <v xml:space="preserve"> </v>
      </c>
      <c r="J31" s="84"/>
      <c r="K31" s="324" t="str">
        <f>IF(L31=0," ",CONCATENATE(VLOOKUP(L31,Регистрация!$B$7:$M$55,3,0)," ",VLOOKUP(L31,Регистрация!$B$7:$M$55,4,0)))</f>
        <v xml:space="preserve"> </v>
      </c>
      <c r="L31" s="325"/>
      <c r="M31" s="332"/>
      <c r="N31" s="318"/>
      <c r="O31" s="317"/>
      <c r="P31" s="318"/>
      <c r="Q31" s="317"/>
      <c r="R31" s="313"/>
    </row>
    <row r="32" spans="1:18" ht="11.25" customHeight="1">
      <c r="A32" s="310">
        <v>7</v>
      </c>
      <c r="B32" s="533" t="str">
        <f>IF(Регистрация!$D$6&lt;A32," ",CONCATENATE(VLOOKUP(A32,Регистрация!$B$7:$M$55,3,0)," ",VLOOKUP(A32,Регистрация!$B$7:$M$55,4,0)," ","(",VLOOKUP(A32,Регистрация!$B$7:$M$55,11,0),")"))</f>
        <v xml:space="preserve"> </v>
      </c>
      <c r="C32" s="533"/>
      <c r="D32" s="318"/>
      <c r="E32" s="314"/>
      <c r="F32" s="318"/>
      <c r="G32" s="331"/>
      <c r="H32" s="87"/>
      <c r="I32" s="87"/>
      <c r="J32" s="84"/>
      <c r="K32" s="84"/>
      <c r="L32" s="84"/>
      <c r="M32" s="332"/>
      <c r="N32" s="318"/>
      <c r="O32" s="317"/>
      <c r="P32" s="318"/>
      <c r="Q32" s="312" t="str">
        <f>IF(Регистрация!$D$6&lt;R32," ",CONCATENATE(VLOOKUP(R32,Регистрация!$B$7:$M$55,3,0)," ",VLOOKUP(R32,Регистрация!$B$7:$M$55,4,0)," ","(",VLOOKUP(R32,Регистрация!$B$7:$M$55,11,0),")"))</f>
        <v xml:space="preserve"> </v>
      </c>
      <c r="R32" s="310">
        <v>8</v>
      </c>
    </row>
    <row r="33" spans="1:18" ht="11.25" customHeight="1">
      <c r="A33" s="313"/>
      <c r="B33" s="539"/>
      <c r="C33" s="539"/>
      <c r="D33" s="315"/>
      <c r="E33" s="311" t="str">
        <f>IF(D33=0," ",CONCATENATE(VLOOKUP(D33,Регистрация!$B$7:$M$55,3,0)," ",VLOOKUP(D33,Регистрация!$B$7:$M$55,4,0)))</f>
        <v xml:space="preserve"> </v>
      </c>
      <c r="F33" s="318"/>
      <c r="G33" s="331"/>
      <c r="H33" s="87"/>
      <c r="I33" s="87"/>
      <c r="J33" s="84"/>
      <c r="K33" s="84"/>
      <c r="L33" s="84"/>
      <c r="M33" s="332"/>
      <c r="N33" s="318"/>
      <c r="O33" s="312" t="str">
        <f>IF(P33=0," ",CONCATENATE(VLOOKUP(P33,Регистрация!$B$7:$M$55,3,0)," ",VLOOKUP(P33,Регистрация!$B$7:$M$55,4,0)))</f>
        <v xml:space="preserve"> </v>
      </c>
      <c r="P33" s="315"/>
      <c r="Q33" s="317"/>
      <c r="R33" s="313"/>
    </row>
    <row r="34" spans="1:18" ht="11.25" customHeight="1">
      <c r="A34" s="310">
        <v>23</v>
      </c>
      <c r="B34" s="533" t="str">
        <f>IF(Регистрация!$D$6&lt;A34," ",CONCATENATE(VLOOKUP(A34,Регистрация!$B$7:$M$55,3,0)," ",VLOOKUP(A34,Регистрация!$B$7:$M$55,4,0)," ","(",VLOOKUP(A34,Регистрация!$B$7:$M$55,11,0),")"))</f>
        <v xml:space="preserve"> </v>
      </c>
      <c r="C34" s="533"/>
      <c r="D34" s="318"/>
      <c r="E34" s="319"/>
      <c r="F34" s="318"/>
      <c r="G34" s="333"/>
      <c r="H34" s="87"/>
      <c r="I34" s="87"/>
      <c r="J34" s="84"/>
      <c r="K34" s="84"/>
      <c r="L34" s="84"/>
      <c r="M34" s="334"/>
      <c r="N34" s="318"/>
      <c r="O34" s="320"/>
      <c r="P34" s="318"/>
      <c r="Q34" s="312" t="str">
        <f>IF(Регистрация!$D$6&lt;R34," ",CONCATENATE(VLOOKUP(R34,Регистрация!$B$7:$M$55,3,0)," ",VLOOKUP(R34,Регистрация!$B$7:$M$55,4,0)," ","(",VLOOKUP(R34,Регистрация!$B$7:$M$55,11,0),")"))</f>
        <v xml:space="preserve"> </v>
      </c>
      <c r="R34" s="310">
        <v>24</v>
      </c>
    </row>
    <row r="35" spans="1:18" ht="11.25" customHeight="1">
      <c r="A35" s="313"/>
      <c r="B35" s="539"/>
      <c r="C35" s="539"/>
      <c r="D35" s="318"/>
      <c r="E35" s="321"/>
      <c r="F35" s="322"/>
      <c r="G35" s="323" t="str">
        <f>IF(F35=0," ",CONCATENATE(VLOOKUP(F35,Регистрация!$B$7:$M$55,3,0)," ",VLOOKUP(F35,Регистрация!$B$7:$M$55,4,0)))</f>
        <v xml:space="preserve"> </v>
      </c>
      <c r="H35" s="87"/>
      <c r="I35" s="110"/>
      <c r="J35" s="110"/>
      <c r="K35" s="84"/>
      <c r="L35" s="84"/>
      <c r="M35" s="324" t="str">
        <f>IF(N35=0," ",CONCATENATE(VLOOKUP(N35,Регистрация!$B$7:$M$55,3,0)," ",VLOOKUP(N35,Регистрация!$B$7:$M$55,4,0)))</f>
        <v xml:space="preserve"> </v>
      </c>
      <c r="N35" s="325"/>
      <c r="O35" s="326"/>
      <c r="P35" s="318"/>
      <c r="Q35" s="317"/>
      <c r="R35" s="313"/>
    </row>
    <row r="36" spans="1:18" ht="11.25" customHeight="1">
      <c r="A36" s="310">
        <v>15</v>
      </c>
      <c r="B36" s="533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533"/>
      <c r="D36" s="318"/>
      <c r="E36" s="327"/>
      <c r="F36" s="87"/>
      <c r="G36" s="87"/>
      <c r="H36" s="87"/>
      <c r="I36" s="87"/>
      <c r="J36" s="84"/>
      <c r="K36" s="84"/>
      <c r="L36" s="84"/>
      <c r="M36" s="84"/>
      <c r="N36" s="84"/>
      <c r="O36" s="330"/>
      <c r="P36" s="318"/>
      <c r="Q36" s="312" t="str">
        <f>IF(Регистрация!$D$6&lt;R36," ",CONCATENATE(VLOOKUP(R36,Регистрация!$B$7:$M$55,3,0)," ",VLOOKUP(R36,Регистрация!$B$7:$M$55,4,0)," ","(",VLOOKUP(R36,Регистрация!$B$7:$M$55,11,0),")"))</f>
        <v xml:space="preserve"> </v>
      </c>
      <c r="R36" s="310">
        <v>16</v>
      </c>
    </row>
    <row r="37" spans="1:18" ht="11.25" customHeight="1">
      <c r="A37" s="313"/>
      <c r="B37" s="539"/>
      <c r="C37" s="539"/>
      <c r="D37" s="315"/>
      <c r="E37" s="311" t="str">
        <f>IF(D37=0," ",CONCATENATE(VLOOKUP(D37,Регистрация!$B$7:$M$55,3,0)," ",VLOOKUP(D37,Регистрация!$B$7:$M$55,4,0)))</f>
        <v xml:space="preserve"> </v>
      </c>
      <c r="F37" s="87"/>
      <c r="G37" s="87"/>
      <c r="H37" s="157"/>
      <c r="I37" s="337"/>
      <c r="J37" s="93"/>
      <c r="K37" s="84"/>
      <c r="L37" s="84"/>
      <c r="M37" s="84"/>
      <c r="N37" s="84"/>
      <c r="O37" s="312" t="str">
        <f>IF(P37=0," ",CONCATENATE(VLOOKUP(P37,Регистрация!$B$7:$M$55,3,0)," ",VLOOKUP(P37,Регистрация!$B$7:$M$55,4,0)))</f>
        <v xml:space="preserve"> </v>
      </c>
      <c r="P37" s="315"/>
      <c r="Q37" s="317"/>
      <c r="R37" s="313"/>
    </row>
    <row r="38" spans="1:18" ht="11.25" customHeight="1">
      <c r="A38" s="310">
        <v>31</v>
      </c>
      <c r="B38" s="533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533"/>
      <c r="D38" s="170"/>
      <c r="E38" s="95"/>
      <c r="F38" s="107"/>
      <c r="G38" s="107"/>
      <c r="H38" s="540" t="s">
        <v>22</v>
      </c>
      <c r="I38" s="540"/>
      <c r="J38" s="540"/>
      <c r="K38" s="540"/>
      <c r="L38" s="540"/>
      <c r="M38" s="84"/>
      <c r="N38" s="84"/>
      <c r="O38" s="84"/>
      <c r="P38" s="84"/>
      <c r="Q38" s="312" t="str">
        <f>IF(Регистрация!$D$6&lt;R38," ",CONCATENATE(VLOOKUP(R38,Регистрация!$B$7:$M$55,3,0)," ",VLOOKUP(R38,Регистрация!$B$7:$M$55,4,0)," ","(",VLOOKUP(R38,Регистрация!$B$7:$M$55,11,0),")"))</f>
        <v xml:space="preserve"> </v>
      </c>
      <c r="R38" s="310">
        <v>32</v>
      </c>
    </row>
    <row r="39" spans="1:18" ht="12" customHeight="1">
      <c r="A39" s="308"/>
      <c r="B39" s="84"/>
      <c r="C39" s="84"/>
      <c r="D39" s="195"/>
      <c r="E39" s="84"/>
      <c r="F39" s="84"/>
      <c r="G39" s="84"/>
      <c r="H39" s="157"/>
      <c r="I39" s="84"/>
      <c r="J39" s="93"/>
      <c r="K39" s="84"/>
      <c r="L39" s="84"/>
      <c r="M39" s="84"/>
      <c r="N39" s="84"/>
      <c r="O39" s="84"/>
      <c r="P39" s="84"/>
      <c r="Q39" s="84"/>
      <c r="R39" s="299"/>
    </row>
    <row r="40" spans="1:18" ht="12" customHeight="1">
      <c r="A40" s="541" t="s">
        <v>19</v>
      </c>
      <c r="B40" s="541"/>
      <c r="C40" s="541"/>
      <c r="D40" s="541"/>
      <c r="E40" s="541"/>
      <c r="F40" s="84"/>
      <c r="G40" s="84"/>
      <c r="H40" s="338">
        <f>IF(H23=H15,H31,H15)</f>
        <v>0</v>
      </c>
      <c r="I40" s="538" t="str">
        <f>IF(H40=0," ",CONCATENATE(VLOOKUP(H40,Регистрация!$B$7:$M$55,3,0)," ",VLOOKUP(H40,Регистрация!$B$7:$M$55,4,0)))</f>
        <v xml:space="preserve"> </v>
      </c>
      <c r="J40" s="538"/>
      <c r="K40" s="538"/>
      <c r="L40" s="84"/>
      <c r="M40" s="84"/>
      <c r="N40" s="84"/>
      <c r="O40" s="84"/>
      <c r="P40" s="84"/>
      <c r="Q40" s="84"/>
      <c r="R40" s="299"/>
    </row>
    <row r="41" spans="1:18" ht="12" customHeight="1">
      <c r="A41" s="339"/>
      <c r="B41" s="340" t="s">
        <v>20</v>
      </c>
      <c r="C41" s="536" t="s">
        <v>21</v>
      </c>
      <c r="D41" s="536"/>
      <c r="E41" s="536"/>
      <c r="F41" s="536"/>
      <c r="G41" s="84"/>
      <c r="H41" s="318"/>
      <c r="I41" s="341"/>
      <c r="J41" s="342"/>
      <c r="K41" s="342"/>
      <c r="L41" s="315"/>
      <c r="M41" s="537" t="str">
        <f>IF(L41=0," ",CONCATENATE(VLOOKUP(L41,Регистрация!$B$7:$M$55,3,0)," ",VLOOKUP(L41,Регистрация!$B$7:$M$55,4,0)))</f>
        <v xml:space="preserve"> </v>
      </c>
      <c r="N41" s="537"/>
      <c r="O41" s="84"/>
      <c r="P41" s="84"/>
      <c r="Q41" s="84"/>
      <c r="R41" s="299"/>
    </row>
    <row r="42" spans="1:18" ht="12" customHeight="1">
      <c r="A42" s="343">
        <f>H9</f>
        <v>0</v>
      </c>
      <c r="B42" s="344">
        <v>1</v>
      </c>
      <c r="C42" s="533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33"/>
      <c r="E42" s="533"/>
      <c r="F42" s="533"/>
      <c r="G42" s="42"/>
      <c r="H42" s="338">
        <f>IF(L23=L15,L31,L15)</f>
        <v>0</v>
      </c>
      <c r="I42" s="538" t="str">
        <f>IF(H42=0," ",CONCATENATE(VLOOKUP(H42,Регистрация!$B$7:$M$55,3,0)," ",VLOOKUP(H42,Регистрация!$B$7:$M$55,4,0)))</f>
        <v xml:space="preserve"> </v>
      </c>
      <c r="J42" s="538"/>
      <c r="K42" s="538"/>
      <c r="L42" s="84"/>
      <c r="M42" s="84"/>
      <c r="N42" s="84"/>
      <c r="O42" s="84"/>
      <c r="P42" s="84"/>
      <c r="Q42" s="84"/>
      <c r="R42" s="299"/>
    </row>
    <row r="43" spans="1:18" ht="12" customHeight="1">
      <c r="A43" s="343">
        <f>IF(H9=H23,L23,H23)</f>
        <v>0</v>
      </c>
      <c r="B43" s="344">
        <v>2</v>
      </c>
      <c r="C43" s="533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33"/>
      <c r="E43" s="533"/>
      <c r="F43" s="533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299"/>
    </row>
    <row r="44" spans="1:18" ht="12" customHeight="1">
      <c r="A44" s="343">
        <f>L41</f>
        <v>0</v>
      </c>
      <c r="B44" s="344">
        <v>3</v>
      </c>
      <c r="C44" s="533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33"/>
      <c r="E44" s="533"/>
      <c r="F44" s="533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299"/>
    </row>
    <row r="45" spans="1:18" ht="12" customHeight="1">
      <c r="A45" s="343">
        <f>IF(L41=H40,H42,H40)</f>
        <v>0</v>
      </c>
      <c r="B45" s="344">
        <v>4</v>
      </c>
      <c r="C45" s="533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33"/>
      <c r="E45" s="533"/>
      <c r="F45" s="533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299"/>
    </row>
    <row r="46" spans="1:18" s="219" customFormat="1" ht="31.5" customHeight="1">
      <c r="A46" s="534" t="s">
        <v>16</v>
      </c>
      <c r="B46" s="534"/>
      <c r="C46" s="534"/>
      <c r="D46" s="195"/>
      <c r="E46" s="345"/>
      <c r="F46" s="345"/>
      <c r="G46" s="345"/>
      <c r="H46" s="346"/>
      <c r="I46" s="346"/>
      <c r="J46" s="346"/>
      <c r="K46" s="346"/>
      <c r="L46" s="346"/>
      <c r="M46" s="345"/>
      <c r="N46" s="345"/>
      <c r="O46" s="535" t="str">
        <f>Регистрация!L56</f>
        <v>Чириков Д.Ю.</v>
      </c>
      <c r="P46" s="535"/>
      <c r="Q46" s="535"/>
      <c r="R46" s="347"/>
    </row>
    <row r="47" spans="1:18" s="219" customFormat="1" ht="13.5" customHeight="1">
      <c r="A47" s="348"/>
      <c r="B47" s="345"/>
      <c r="C47" s="345"/>
      <c r="D47" s="19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7"/>
    </row>
    <row r="48" spans="1:18" s="219" customFormat="1" ht="15.75" customHeight="1">
      <c r="A48" s="534" t="s">
        <v>17</v>
      </c>
      <c r="B48" s="534"/>
      <c r="C48" s="534"/>
      <c r="D48" s="195"/>
      <c r="E48" s="345"/>
      <c r="F48" s="345"/>
      <c r="G48" s="345"/>
      <c r="H48" s="346"/>
      <c r="I48" s="346"/>
      <c r="J48" s="346"/>
      <c r="K48" s="346"/>
      <c r="L48" s="346"/>
      <c r="M48" s="345"/>
      <c r="N48" s="345"/>
      <c r="O48" s="535" t="str">
        <f>Регистрация!L58</f>
        <v>Неряхина П.А.</v>
      </c>
      <c r="P48" s="535"/>
      <c r="Q48" s="535"/>
      <c r="R48" s="347"/>
    </row>
    <row r="49" spans="1:18" ht="11.1" customHeight="1">
      <c r="R49" s="349"/>
    </row>
    <row r="50" spans="1:18" s="212" customFormat="1" ht="11.1" customHeight="1">
      <c r="A50" s="349"/>
      <c r="R50" s="349"/>
    </row>
    <row r="51" spans="1:18" s="212" customFormat="1" ht="11.1" customHeight="1">
      <c r="A51" s="349"/>
      <c r="R51" s="349"/>
    </row>
    <row r="52" spans="1:18" s="212" customFormat="1" ht="11.1" customHeight="1">
      <c r="A52" s="349"/>
      <c r="R52" s="349"/>
    </row>
    <row r="53" spans="1:18" s="212" customFormat="1" ht="11.1" customHeight="1">
      <c r="A53" s="349"/>
      <c r="R53" s="349"/>
    </row>
    <row r="54" spans="1:18" s="212" customFormat="1" ht="12" customHeight="1">
      <c r="A54" s="349"/>
      <c r="R54" s="349"/>
    </row>
    <row r="55" spans="1:18" s="212" customFormat="1" ht="12" customHeight="1">
      <c r="A55" s="349"/>
      <c r="R55" s="349"/>
    </row>
    <row r="56" spans="1:18" s="212" customFormat="1" ht="12" customHeight="1">
      <c r="A56" s="349"/>
      <c r="R56" s="349"/>
    </row>
    <row r="57" spans="1:18" s="212" customFormat="1" ht="12" customHeight="1">
      <c r="A57" s="349"/>
      <c r="R57" s="349"/>
    </row>
    <row r="58" spans="1:18" s="212" customFormat="1" ht="12" customHeight="1">
      <c r="A58" s="349"/>
      <c r="R58" s="349"/>
    </row>
    <row r="59" spans="1:18" s="212" customFormat="1" ht="12" customHeight="1">
      <c r="A59" s="349"/>
      <c r="R59" s="349"/>
    </row>
    <row r="60" spans="1:18" s="212" customFormat="1" ht="12" customHeight="1">
      <c r="A60" s="349"/>
      <c r="R60" s="349"/>
    </row>
    <row r="61" spans="1:18" s="212" customFormat="1" ht="12" customHeight="1">
      <c r="A61" s="349"/>
      <c r="R61" s="349"/>
    </row>
    <row r="62" spans="1:18" s="212" customFormat="1" ht="12" customHeight="1">
      <c r="A62" s="349"/>
      <c r="R62" s="349"/>
    </row>
    <row r="63" spans="1:18" s="212" customFormat="1" ht="12" customHeight="1">
      <c r="A63" s="349"/>
      <c r="R63" s="349"/>
    </row>
    <row r="64" spans="1:18" s="212" customFormat="1" ht="12" customHeight="1">
      <c r="A64" s="349"/>
      <c r="R64" s="349"/>
    </row>
    <row r="65" spans="1:18" s="212" customFormat="1" ht="12" customHeight="1">
      <c r="A65" s="349"/>
      <c r="R65" s="349"/>
    </row>
    <row r="66" spans="1:18" ht="12" customHeight="1">
      <c r="R66" s="349"/>
    </row>
  </sheetData>
  <sheetProtection sheet="1" objects="1" scenarios="1" formatCells="0" formatColumns="0" formatRows="0" insertColumns="0" insertRows="0" sort="0"/>
  <mergeCells count="52">
    <mergeCell ref="B1:Q1"/>
    <mergeCell ref="B3:Q3"/>
    <mergeCell ref="A5:C5"/>
    <mergeCell ref="G5:M5"/>
    <mergeCell ref="G7:M7"/>
    <mergeCell ref="B8:C8"/>
    <mergeCell ref="B9:C9"/>
    <mergeCell ref="I9:K9"/>
    <mergeCell ref="B10:C10"/>
    <mergeCell ref="I10:K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H38:L38"/>
    <mergeCell ref="A40:E40"/>
    <mergeCell ref="I40:K40"/>
    <mergeCell ref="C41:F41"/>
    <mergeCell ref="M41:N41"/>
    <mergeCell ref="C42:F42"/>
    <mergeCell ref="I42:K42"/>
    <mergeCell ref="C43:F43"/>
    <mergeCell ref="C44:F44"/>
    <mergeCell ref="C45:F45"/>
    <mergeCell ref="A46:C46"/>
    <mergeCell ref="O46:Q46"/>
    <mergeCell ref="A48:C48"/>
    <mergeCell ref="O48:Q48"/>
  </mergeCells>
  <pageMargins left="0.27013888888888898" right="3.9583333333333297E-2" top="0.19027777777777799" bottom="0.19027777777777799" header="0.51180555555555496" footer="0.51180555555555496"/>
  <pageSetup paperSize="9" firstPageNumber="0" orientation="landscape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J138"/>
  <sheetViews>
    <sheetView showGridLines="0" zoomScaleNormal="100" workbookViewId="0">
      <selection activeCell="J29" sqref="J29"/>
    </sheetView>
  </sheetViews>
  <sheetFormatPr defaultColWidth="9.140625" defaultRowHeight="12.75"/>
  <cols>
    <col min="1" max="1" width="4.42578125" style="1" customWidth="1"/>
    <col min="2" max="2" width="4" style="1" customWidth="1"/>
    <col min="3" max="3" width="3.85546875" style="1" customWidth="1"/>
    <col min="4" max="4" width="26.42578125" style="1" customWidth="1"/>
    <col min="5" max="5" width="15.42578125" style="1" customWidth="1"/>
    <col min="6" max="6" width="21.42578125" style="1" customWidth="1"/>
    <col min="7" max="7" width="8.85546875" style="1" customWidth="1"/>
    <col min="8" max="8" width="6.85546875" style="1" customWidth="1"/>
    <col min="9" max="9" width="8.42578125" style="1" customWidth="1"/>
    <col min="10" max="1024" width="9.140625" style="1"/>
  </cols>
  <sheetData>
    <row r="1" spans="1:20" ht="31.5" customHeight="1">
      <c r="A1" s="548" t="str">
        <f>Регистрация!A1</f>
        <v xml:space="preserve"> Московский Детско-юношеский турнир по Всестилевому каратэ «Рождественские встречи»</v>
      </c>
      <c r="B1" s="548"/>
      <c r="C1" s="548"/>
      <c r="D1" s="548"/>
      <c r="E1" s="548"/>
      <c r="F1" s="548"/>
      <c r="G1" s="548"/>
      <c r="H1" s="548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21.75" customHeight="1">
      <c r="A2" s="547" t="e">
        <f>Регистрация!#REF!</f>
        <v>#REF!</v>
      </c>
      <c r="B2" s="547"/>
      <c r="C2" s="547"/>
      <c r="D2" s="547"/>
      <c r="E2" s="549" t="e">
        <f>Регистрация!#REF!</f>
        <v>#REF!</v>
      </c>
      <c r="F2" s="549"/>
      <c r="G2" s="549"/>
      <c r="H2" s="549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2" customHeight="1">
      <c r="A3" s="350"/>
      <c r="B3" s="350"/>
      <c r="C3" s="350"/>
      <c r="D3" s="351"/>
      <c r="E3" s="352"/>
      <c r="F3" s="550"/>
      <c r="G3" s="550"/>
      <c r="H3" s="55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6.5" customHeight="1">
      <c r="A4" s="551" t="s">
        <v>34</v>
      </c>
      <c r="B4" s="551"/>
      <c r="C4" s="551"/>
      <c r="D4" s="551"/>
      <c r="E4" s="551"/>
      <c r="F4" s="551"/>
      <c r="G4" s="551"/>
      <c r="H4" s="551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25.5" customHeight="1">
      <c r="A5" s="353" t="s">
        <v>20</v>
      </c>
      <c r="B5" s="354" t="s">
        <v>35</v>
      </c>
      <c r="C5" s="355" t="s">
        <v>36</v>
      </c>
      <c r="D5" s="354" t="s">
        <v>37</v>
      </c>
      <c r="E5" s="354" t="s">
        <v>38</v>
      </c>
      <c r="F5" s="356" t="s">
        <v>39</v>
      </c>
      <c r="G5" s="357" t="s">
        <v>40</v>
      </c>
      <c r="H5" s="358" t="s">
        <v>41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0.5" customHeight="1">
      <c r="A6" s="359">
        <v>1</v>
      </c>
      <c r="B6" s="360" t="s">
        <v>42</v>
      </c>
      <c r="C6" s="361"/>
      <c r="D6" s="362">
        <f>IF(C6=0,0,(VLOOKUP(C6,Регистрация!$C$58:$H$120,2,0)))</f>
        <v>0</v>
      </c>
      <c r="E6" s="363">
        <f>IF(C6=0,0,(VLOOKUP(C6,Регистрация!$C$58:$H$120,3,0)))</f>
        <v>0</v>
      </c>
      <c r="F6" s="363">
        <f>IF(C6=0,0,(VLOOKUP(C6,Регистрация!$C$58:$H$120,4,0)))</f>
        <v>0</v>
      </c>
      <c r="G6" s="364">
        <f>IF(C6=0,0,(VLOOKUP(C6,Регистрация!$C$58:$H$120,5,0)))</f>
        <v>0</v>
      </c>
      <c r="H6" s="363">
        <f>IF(C6=0,0,(VLOOKUP(C6,Регистрация!$C$58:$H$120,6,0)))</f>
        <v>0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0.5" customHeight="1">
      <c r="A7" s="359">
        <v>2</v>
      </c>
      <c r="B7" s="360" t="s">
        <v>43</v>
      </c>
      <c r="C7" s="361"/>
      <c r="D7" s="362">
        <f>IF(C7=0,0,(VLOOKUP(C7,Регистрация!$C$58:$H$120,2,0)))</f>
        <v>0</v>
      </c>
      <c r="E7" s="363">
        <f>IF(C7=0,0,(VLOOKUP(C7,Регистрация!$C$58:$H$120,3,0)))</f>
        <v>0</v>
      </c>
      <c r="F7" s="363">
        <f>IF(C7=0,0,(VLOOKUP(C7,Регистрация!$C$58:$H$120,4,0)))</f>
        <v>0</v>
      </c>
      <c r="G7" s="364">
        <f>IF(C7=0,0,(VLOOKUP(C7,Регистрация!$C$58:$H$120,5,0)))</f>
        <v>0</v>
      </c>
      <c r="H7" s="363">
        <f>IF(C7=0,0,(VLOOKUP(C7,Регистрация!$C$58:$H$120,6,0)))</f>
        <v>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0.5" customHeight="1">
      <c r="A8" s="359">
        <v>3</v>
      </c>
      <c r="B8" s="360" t="s">
        <v>44</v>
      </c>
      <c r="C8" s="361"/>
      <c r="D8" s="362">
        <f>IF(C8=0,0,(VLOOKUP(C8,Регистрация!$C$58:$H$120,2,0)))</f>
        <v>0</v>
      </c>
      <c r="E8" s="363">
        <f>IF(C8=0,0,(VLOOKUP(C8,Регистрация!$C$58:$H$120,3,0)))</f>
        <v>0</v>
      </c>
      <c r="F8" s="363">
        <f>IF(C8=0,0,(VLOOKUP(C8,Регистрация!$C$58:$H$120,4,0)))</f>
        <v>0</v>
      </c>
      <c r="G8" s="364">
        <f>IF(C8=0,0,(VLOOKUP(C8,Регистрация!$C$58:$H$120,5,0)))</f>
        <v>0</v>
      </c>
      <c r="H8" s="363">
        <f>IF(C8=0,0,(VLOOKUP(C8,Регистрация!$C$58:$H$120,6,0)))</f>
        <v>0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0.5" customHeight="1">
      <c r="A9" s="359">
        <v>4</v>
      </c>
      <c r="B9" s="360" t="s">
        <v>45</v>
      </c>
      <c r="C9" s="361"/>
      <c r="D9" s="362">
        <f>IF(C9=0,0,(VLOOKUP(C9,Регистрация!$C$58:$H$120,2,0)))</f>
        <v>0</v>
      </c>
      <c r="E9" s="363">
        <f>IF(C9=0,0,(VLOOKUP(C9,Регистрация!$C$58:$H$120,3,0)))</f>
        <v>0</v>
      </c>
      <c r="F9" s="363">
        <f>IF(C9=0,0,(VLOOKUP(C9,Регистрация!$C$58:$H$120,4,0)))</f>
        <v>0</v>
      </c>
      <c r="G9" s="364">
        <f>IF(C9=0,0,(VLOOKUP(C9,Регистрация!$C$58:$H$120,5,0)))</f>
        <v>0</v>
      </c>
      <c r="H9" s="363">
        <f>IF(C9=0,0,(VLOOKUP(C9,Регистрация!$C$58:$H$120,6,0)))</f>
        <v>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0.5" customHeight="1">
      <c r="A10" s="359" t="s">
        <v>46</v>
      </c>
      <c r="B10" s="360" t="s">
        <v>47</v>
      </c>
      <c r="C10" s="361"/>
      <c r="D10" s="362">
        <f>IF(C10=0,0,(VLOOKUP(C10,Регистрация!$C$58:$H$120,2,0)))</f>
        <v>0</v>
      </c>
      <c r="E10" s="363">
        <f>IF(C10=0,0,(VLOOKUP(C10,Регистрация!$C$58:$H$120,3,0)))</f>
        <v>0</v>
      </c>
      <c r="F10" s="363">
        <f>IF(C10=0,0,(VLOOKUP(C10,Регистрация!$C$58:$H$120,4,0)))</f>
        <v>0</v>
      </c>
      <c r="G10" s="364">
        <f>IF(C10=0,0,(VLOOKUP(C10,Регистрация!$C$58:$H$120,5,0)))</f>
        <v>0</v>
      </c>
      <c r="H10" s="363">
        <f>IF(C10=0,0,(VLOOKUP(C10,Регистрация!$C$58:$H$120,6,0)))</f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10.5" customHeight="1">
      <c r="A11" s="359" t="s">
        <v>46</v>
      </c>
      <c r="B11" s="360" t="s">
        <v>47</v>
      </c>
      <c r="C11" s="361"/>
      <c r="D11" s="362">
        <f>IF(C11=0,0,(VLOOKUP(C11,Регистрация!$C$58:$H$120,2,0)))</f>
        <v>0</v>
      </c>
      <c r="E11" s="363">
        <f>IF(C11=0,0,(VLOOKUP(C11,Регистрация!$C$58:$H$120,3,0)))</f>
        <v>0</v>
      </c>
      <c r="F11" s="363">
        <f>IF(C11=0,0,(VLOOKUP(C11,Регистрация!$C$58:$H$120,4,0)))</f>
        <v>0</v>
      </c>
      <c r="G11" s="364">
        <f>IF(C11=0,0,(VLOOKUP(C11,Регистрация!$C$58:$H$120,5,0)))</f>
        <v>0</v>
      </c>
      <c r="H11" s="363">
        <f>IF(C11=0,0,(VLOOKUP(C11,Регистрация!$C$58:$H$120,6,0)))</f>
        <v>0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0.5" customHeight="1">
      <c r="A12" s="359" t="s">
        <v>46</v>
      </c>
      <c r="B12" s="360" t="s">
        <v>47</v>
      </c>
      <c r="C12" s="361"/>
      <c r="D12" s="362">
        <f>IF(C12=0,0,(VLOOKUP(C12,Регистрация!$C$58:$H$120,2,0)))</f>
        <v>0</v>
      </c>
      <c r="E12" s="363">
        <f>IF(C12=0,0,(VLOOKUP(C12,Регистрация!$C$58:$H$120,3,0)))</f>
        <v>0</v>
      </c>
      <c r="F12" s="363">
        <f>IF(C12=0,0,(VLOOKUP(C12,Регистрация!$C$58:$H$120,4,0)))</f>
        <v>0</v>
      </c>
      <c r="G12" s="364">
        <f>IF(C12=0,0,(VLOOKUP(C12,Регистрация!$C$58:$H$120,5,0)))</f>
        <v>0</v>
      </c>
      <c r="H12" s="363">
        <f>IF(C12=0,0,(VLOOKUP(C12,Регистрация!$C$58:$H$120,6,0)))</f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10.5" customHeight="1">
      <c r="A13" s="359" t="s">
        <v>46</v>
      </c>
      <c r="B13" s="360" t="s">
        <v>47</v>
      </c>
      <c r="C13" s="361"/>
      <c r="D13" s="362">
        <f>IF(C13=0,0,(VLOOKUP(C13,Регистрация!$C$58:$H$120,2,0)))</f>
        <v>0</v>
      </c>
      <c r="E13" s="363">
        <f>IF(C13=0,0,(VLOOKUP(C13,Регистрация!$C$58:$H$120,3,0)))</f>
        <v>0</v>
      </c>
      <c r="F13" s="363">
        <f>IF(C13=0,0,(VLOOKUP(C13,Регистрация!$C$58:$H$120,4,0)))</f>
        <v>0</v>
      </c>
      <c r="G13" s="364">
        <f>IF(C13=0,0,(VLOOKUP(C13,Регистрация!$C$58:$H$120,5,0)))</f>
        <v>0</v>
      </c>
      <c r="H13" s="363">
        <f>IF(C13=0,0,(VLOOKUP(C13,Регистрация!$C$58:$H$120,6,0)))</f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10.5" customHeight="1">
      <c r="A14" s="359" t="s">
        <v>48</v>
      </c>
      <c r="B14" s="360" t="s">
        <v>49</v>
      </c>
      <c r="C14" s="361"/>
      <c r="D14" s="362">
        <f>IF(C14=0,0,(VLOOKUP(C14,Регистрация!$C$58:$H$120,2,0)))</f>
        <v>0</v>
      </c>
      <c r="E14" s="363">
        <f>IF(C14=0,0,(VLOOKUP(C14,Регистрация!$C$58:$H$120,3,0)))</f>
        <v>0</v>
      </c>
      <c r="F14" s="363">
        <f>IF(C14=0,0,(VLOOKUP(C14,Регистрация!$C$58:$H$120,4,0)))</f>
        <v>0</v>
      </c>
      <c r="G14" s="364">
        <f>IF(C14=0,0,(VLOOKUP(C14,Регистрация!$C$58:$H$120,5,0)))</f>
        <v>0</v>
      </c>
      <c r="H14" s="363">
        <f>IF(C14=0,0,(VLOOKUP(C14,Регистрация!$C$58:$H$120,6,0)))</f>
        <v>0</v>
      </c>
      <c r="I14" s="13"/>
      <c r="J14" s="13"/>
      <c r="K14" s="13"/>
      <c r="L14" s="13"/>
      <c r="M14" s="13"/>
      <c r="N14" s="365"/>
      <c r="O14" s="13"/>
      <c r="P14" s="13"/>
      <c r="Q14" s="13"/>
      <c r="R14" s="13"/>
      <c r="S14" s="13"/>
      <c r="T14" s="13"/>
    </row>
    <row r="15" spans="1:20" ht="10.5" customHeight="1">
      <c r="A15" s="359" t="s">
        <v>48</v>
      </c>
      <c r="B15" s="360" t="s">
        <v>49</v>
      </c>
      <c r="C15" s="361"/>
      <c r="D15" s="362">
        <f>IF(C15=0,0,(VLOOKUP(C15,Регистрация!$C$58:$H$120,2,0)))</f>
        <v>0</v>
      </c>
      <c r="E15" s="363">
        <f>IF(C15=0,0,(VLOOKUP(C15,Регистрация!$C$58:$H$120,3,0)))</f>
        <v>0</v>
      </c>
      <c r="F15" s="363">
        <f>IF(C15=0,0,(VLOOKUP(C15,Регистрация!$C$58:$H$120,4,0)))</f>
        <v>0</v>
      </c>
      <c r="G15" s="364">
        <f>IF(C15=0,0,(VLOOKUP(C15,Регистрация!$C$58:$H$120,5,0)))</f>
        <v>0</v>
      </c>
      <c r="H15" s="363">
        <f>IF(C15=0,0,(VLOOKUP(C15,Регистрация!$C$58:$H$120,6,0)))</f>
        <v>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ht="10.5" customHeight="1">
      <c r="A16" s="359" t="s">
        <v>48</v>
      </c>
      <c r="B16" s="360" t="s">
        <v>49</v>
      </c>
      <c r="C16" s="361"/>
      <c r="D16" s="362">
        <f>IF(C16=0,0,(VLOOKUP(C16,Регистрация!$C$58:$H$120,2,0)))</f>
        <v>0</v>
      </c>
      <c r="E16" s="363">
        <f>IF(C16=0,0,(VLOOKUP(C16,Регистрация!$C$58:$H$120,3,0)))</f>
        <v>0</v>
      </c>
      <c r="F16" s="363">
        <f>IF(C16=0,0,(VLOOKUP(C16,Регистрация!$C$58:$H$120,4,0)))</f>
        <v>0</v>
      </c>
      <c r="G16" s="364">
        <f>IF(C16=0,0,(VLOOKUP(C16,Регистрация!$C$58:$H$120,5,0)))</f>
        <v>0</v>
      </c>
      <c r="H16" s="363">
        <f>IF(C16=0,0,(VLOOKUP(C16,Регистрация!$C$58:$H$120,6,0)))</f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ht="10.5" customHeight="1">
      <c r="A17" s="359" t="s">
        <v>48</v>
      </c>
      <c r="B17" s="360" t="s">
        <v>49</v>
      </c>
      <c r="C17" s="361"/>
      <c r="D17" s="362">
        <f>IF(C17=0,0,(VLOOKUP(C17,Регистрация!$C$58:$H$120,2,0)))</f>
        <v>0</v>
      </c>
      <c r="E17" s="363">
        <f>IF(C17=0,0,(VLOOKUP(C17,Регистрация!$C$58:$H$120,3,0)))</f>
        <v>0</v>
      </c>
      <c r="F17" s="363">
        <f>IF(C17=0,0,(VLOOKUP(C17,Регистрация!$C$58:$H$120,4,0)))</f>
        <v>0</v>
      </c>
      <c r="G17" s="364">
        <f>IF(C17=0,0,(VLOOKUP(C17,Регистрация!$C$58:$H$120,5,0)))</f>
        <v>0</v>
      </c>
      <c r="H17" s="363">
        <f>IF(C17=0,0,(VLOOKUP(C17,Регистрация!$C$58:$H$120,6,0)))</f>
        <v>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ht="10.5" customHeight="1">
      <c r="A18" s="359" t="s">
        <v>48</v>
      </c>
      <c r="B18" s="360" t="s">
        <v>49</v>
      </c>
      <c r="C18" s="361"/>
      <c r="D18" s="362">
        <f>IF(C18=0,0,(VLOOKUP(C18,Регистрация!$C$58:$H$120,2,0)))</f>
        <v>0</v>
      </c>
      <c r="E18" s="363">
        <f>IF(C18=0,0,(VLOOKUP(C18,Регистрация!$C$58:$H$120,3,0)))</f>
        <v>0</v>
      </c>
      <c r="F18" s="363">
        <f>IF(C18=0,0,(VLOOKUP(C18,Регистрация!$C$58:$H$120,4,0)))</f>
        <v>0</v>
      </c>
      <c r="G18" s="364">
        <f>IF(C18=0,0,(VLOOKUP(C18,Регистрация!$C$58:$H$120,5,0)))</f>
        <v>0</v>
      </c>
      <c r="H18" s="363">
        <f>IF(C18=0,0,(VLOOKUP(C18,Регистрация!$C$58:$H$120,6,0)))</f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 ht="10.5" customHeight="1">
      <c r="A19" s="359" t="s">
        <v>48</v>
      </c>
      <c r="B19" s="360" t="s">
        <v>49</v>
      </c>
      <c r="C19" s="361"/>
      <c r="D19" s="362">
        <f>IF(C19=0,0,(VLOOKUP(C19,Регистрация!$C$58:$H$120,2,0)))</f>
        <v>0</v>
      </c>
      <c r="E19" s="363">
        <f>IF(C19=0,0,(VLOOKUP(C19,Регистрация!$C$58:$H$120,3,0)))</f>
        <v>0</v>
      </c>
      <c r="F19" s="363">
        <f>IF(C19=0,0,(VLOOKUP(C19,Регистрация!$C$58:$H$120,4,0)))</f>
        <v>0</v>
      </c>
      <c r="G19" s="364">
        <f>IF(C19=0,0,(VLOOKUP(C19,Регистрация!$C$58:$H$120,5,0)))</f>
        <v>0</v>
      </c>
      <c r="H19" s="363">
        <f>IF(C19=0,0,(VLOOKUP(C19,Регистрация!$C$58:$H$120,6,0)))</f>
        <v>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ht="10.5" customHeight="1">
      <c r="A20" s="359" t="s">
        <v>48</v>
      </c>
      <c r="B20" s="360" t="s">
        <v>49</v>
      </c>
      <c r="C20" s="361"/>
      <c r="D20" s="362">
        <f>IF(C20=0,0,(VLOOKUP(C20,Регистрация!$C$58:$H$120,2,0)))</f>
        <v>0</v>
      </c>
      <c r="E20" s="363">
        <f>IF(C20=0,0,(VLOOKUP(C20,Регистрация!$C$58:$H$120,3,0)))</f>
        <v>0</v>
      </c>
      <c r="F20" s="363">
        <f>IF(C20=0,0,(VLOOKUP(C20,Регистрация!$C$58:$H$120,4,0)))</f>
        <v>0</v>
      </c>
      <c r="G20" s="364">
        <f>IF(C20=0,0,(VLOOKUP(C20,Регистрация!$C$58:$H$120,5,0)))</f>
        <v>0</v>
      </c>
      <c r="H20" s="363">
        <f>IF(C20=0,0,(VLOOKUP(C20,Регистрация!$C$58:$H$120,6,0)))</f>
        <v>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 ht="10.5" customHeight="1">
      <c r="A21" s="359" t="s">
        <v>48</v>
      </c>
      <c r="B21" s="360" t="s">
        <v>49</v>
      </c>
      <c r="C21" s="361"/>
      <c r="D21" s="362">
        <f>IF(C21=0,0,(VLOOKUP(C21,Регистрация!$C$58:$H$120,2,0)))</f>
        <v>0</v>
      </c>
      <c r="E21" s="363">
        <f>IF(C21=0,0,(VLOOKUP(C21,Регистрация!$C$58:$H$120,3,0)))</f>
        <v>0</v>
      </c>
      <c r="F21" s="363">
        <f>IF(C21=0,0,(VLOOKUP(C21,Регистрация!$C$58:$H$120,4,0)))</f>
        <v>0</v>
      </c>
      <c r="G21" s="364">
        <f>IF(C21=0,0,(VLOOKUP(C21,Регистрация!$C$58:$H$120,5,0)))</f>
        <v>0</v>
      </c>
      <c r="H21" s="363">
        <f>IF(C21=0,0,(VLOOKUP(C21,Регистрация!$C$58:$H$120,6,0)))</f>
        <v>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ht="10.5" customHeight="1">
      <c r="A22" s="359" t="s">
        <v>50</v>
      </c>
      <c r="B22" s="360"/>
      <c r="C22" s="361"/>
      <c r="D22" s="362">
        <f>IF(C22=0,0,(VLOOKUP(C22,Регистрация!$C$58:$H$120,2,0)))</f>
        <v>0</v>
      </c>
      <c r="E22" s="363">
        <f>IF(C22=0,0,(VLOOKUP(C22,Регистрация!$C$58:$H$120,3,0)))</f>
        <v>0</v>
      </c>
      <c r="F22" s="363">
        <f>IF(C22=0,0,(VLOOKUP(C22,Регистрация!$C$58:$H$120,4,0)))</f>
        <v>0</v>
      </c>
      <c r="G22" s="364">
        <f>IF(C22=0,0,(VLOOKUP(C22,Регистрация!$C$58:$H$120,5,0)))</f>
        <v>0</v>
      </c>
      <c r="H22" s="363">
        <f>IF(C22=0,0,(VLOOKUP(C22,Регистрация!$C$58:$H$120,6,0)))</f>
        <v>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ht="10.5" customHeight="1">
      <c r="A23" s="359" t="s">
        <v>50</v>
      </c>
      <c r="B23" s="360"/>
      <c r="C23" s="361"/>
      <c r="D23" s="362">
        <f>IF(C23=0,0,(VLOOKUP(C23,Регистрация!$C$58:$H$120,2,0)))</f>
        <v>0</v>
      </c>
      <c r="E23" s="363">
        <f>IF(C23=0,0,(VLOOKUP(C23,Регистрация!$C$58:$H$120,3,0)))</f>
        <v>0</v>
      </c>
      <c r="F23" s="363">
        <f>IF(C23=0,0,(VLOOKUP(C23,Регистрация!$C$58:$H$120,4,0)))</f>
        <v>0</v>
      </c>
      <c r="G23" s="364">
        <f>IF(C23=0,0,(VLOOKUP(C23,Регистрация!$C$58:$H$120,5,0)))</f>
        <v>0</v>
      </c>
      <c r="H23" s="363">
        <f>IF(C23=0,0,(VLOOKUP(C23,Регистрация!$C$58:$H$120,6,0)))</f>
        <v>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ht="10.5" customHeight="1">
      <c r="A24" s="359" t="s">
        <v>50</v>
      </c>
      <c r="B24" s="360"/>
      <c r="C24" s="361"/>
      <c r="D24" s="362">
        <f>IF(C24=0,0,(VLOOKUP(C24,Регистрация!$C$58:$H$120,2,0)))</f>
        <v>0</v>
      </c>
      <c r="E24" s="363">
        <f>IF(C24=0,0,(VLOOKUP(C24,Регистрация!$C$58:$H$120,3,0)))</f>
        <v>0</v>
      </c>
      <c r="F24" s="363">
        <f>IF(C24=0,0,(VLOOKUP(C24,Регистрация!$C$58:$H$120,4,0)))</f>
        <v>0</v>
      </c>
      <c r="G24" s="364">
        <f>IF(C24=0,0,(VLOOKUP(C24,Регистрация!$C$58:$H$120,5,0)))</f>
        <v>0</v>
      </c>
      <c r="H24" s="363">
        <f>IF(C24=0,0,(VLOOKUP(C24,Регистрация!$C$58:$H$120,6,0)))</f>
        <v>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10.5" customHeight="1">
      <c r="A25" s="359" t="s">
        <v>50</v>
      </c>
      <c r="B25" s="360"/>
      <c r="C25" s="361"/>
      <c r="D25" s="362">
        <f>IF(C25=0,0,(VLOOKUP(C25,Регистрация!$C$58:$H$120,2,0)))</f>
        <v>0</v>
      </c>
      <c r="E25" s="363">
        <f>IF(C25=0,0,(VLOOKUP(C25,Регистрация!$C$58:$H$120,3,0)))</f>
        <v>0</v>
      </c>
      <c r="F25" s="363">
        <f>IF(C25=0,0,(VLOOKUP(C25,Регистрация!$C$58:$H$120,4,0)))</f>
        <v>0</v>
      </c>
      <c r="G25" s="364">
        <f>IF(C25=0,0,(VLOOKUP(C25,Регистрация!$C$58:$H$120,5,0)))</f>
        <v>0</v>
      </c>
      <c r="H25" s="363">
        <f>IF(C25=0,0,(VLOOKUP(C25,Регистрация!$C$58:$H$120,6,0)))</f>
        <v>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ht="10.5" customHeight="1">
      <c r="A26" s="359" t="s">
        <v>50</v>
      </c>
      <c r="B26" s="360"/>
      <c r="C26" s="361"/>
      <c r="D26" s="362">
        <f>IF(C26=0,0,(VLOOKUP(C26,Регистрация!$C$58:$H$120,2,0)))</f>
        <v>0</v>
      </c>
      <c r="E26" s="363">
        <f>IF(C26=0,0,(VLOOKUP(C26,Регистрация!$C$58:$H$120,3,0)))</f>
        <v>0</v>
      </c>
      <c r="F26" s="363">
        <f>IF(C26=0,0,(VLOOKUP(C26,Регистрация!$C$58:$H$120,4,0)))</f>
        <v>0</v>
      </c>
      <c r="G26" s="364">
        <f>IF(C26=0,0,(VLOOKUP(C26,Регистрация!$C$58:$H$120,5,0)))</f>
        <v>0</v>
      </c>
      <c r="H26" s="363">
        <f>IF(C26=0,0,(VLOOKUP(C26,Регистрация!$C$58:$H$120,6,0)))</f>
        <v>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ht="10.5" customHeight="1">
      <c r="A27" s="359" t="s">
        <v>50</v>
      </c>
      <c r="B27" s="360"/>
      <c r="C27" s="361"/>
      <c r="D27" s="362">
        <f>IF(C27=0,0,(VLOOKUP(C27,Регистрация!$C$58:$H$120,2,0)))</f>
        <v>0</v>
      </c>
      <c r="E27" s="363">
        <f>IF(C27=0,0,(VLOOKUP(C27,Регистрация!$C$58:$H$120,3,0)))</f>
        <v>0</v>
      </c>
      <c r="F27" s="363">
        <f>IF(C27=0,0,(VLOOKUP(C27,Регистрация!$C$58:$H$120,4,0)))</f>
        <v>0</v>
      </c>
      <c r="G27" s="364">
        <f>IF(C27=0,0,(VLOOKUP(C27,Регистрация!$C$58:$H$120,5,0)))</f>
        <v>0</v>
      </c>
      <c r="H27" s="363">
        <f>IF(C27=0,0,(VLOOKUP(C27,Регистрация!$C$58:$H$120,6,0)))</f>
        <v>0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10.5" customHeight="1">
      <c r="A28" s="359" t="s">
        <v>50</v>
      </c>
      <c r="B28" s="360"/>
      <c r="C28" s="361"/>
      <c r="D28" s="362">
        <f>IF(C28=0,0,(VLOOKUP(C28,Регистрация!$C$58:$H$120,2,0)))</f>
        <v>0</v>
      </c>
      <c r="E28" s="363">
        <f>IF(C28=0,0,(VLOOKUP(C28,Регистрация!$C$58:$H$120,3,0)))</f>
        <v>0</v>
      </c>
      <c r="F28" s="363">
        <f>IF(C28=0,0,(VLOOKUP(C28,Регистрация!$C$58:$H$120,4,0)))</f>
        <v>0</v>
      </c>
      <c r="G28" s="364">
        <f>IF(C28=0,0,(VLOOKUP(C28,Регистрация!$C$58:$H$120,5,0)))</f>
        <v>0</v>
      </c>
      <c r="H28" s="363">
        <f>IF(C28=0,0,(VLOOKUP(C28,Регистрация!$C$58:$H$120,6,0)))</f>
        <v>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ht="10.5" customHeight="1">
      <c r="A29" s="359" t="s">
        <v>50</v>
      </c>
      <c r="B29" s="360"/>
      <c r="C29" s="361"/>
      <c r="D29" s="362">
        <f>IF(C29=0,0,(VLOOKUP(C29,Регистрация!$C$58:$H$120,2,0)))</f>
        <v>0</v>
      </c>
      <c r="E29" s="363">
        <f>IF(C29=0,0,(VLOOKUP(C29,Регистрация!$C$58:$H$120,3,0)))</f>
        <v>0</v>
      </c>
      <c r="F29" s="363">
        <f>IF(C29=0,0,(VLOOKUP(C29,Регистрация!$C$58:$H$120,4,0)))</f>
        <v>0</v>
      </c>
      <c r="G29" s="364">
        <f>IF(C29=0,0,(VLOOKUP(C29,Регистрация!$C$58:$H$120,5,0)))</f>
        <v>0</v>
      </c>
      <c r="H29" s="363">
        <f>IF(C29=0,0,(VLOOKUP(C29,Регистрация!$C$58:$H$120,6,0)))</f>
        <v>0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ht="10.5" customHeight="1">
      <c r="A30" s="359" t="s">
        <v>50</v>
      </c>
      <c r="B30" s="360"/>
      <c r="C30" s="361"/>
      <c r="D30" s="362">
        <f>IF(C30=0,0,(VLOOKUP(C30,Регистрация!$C$58:$H$120,2,0)))</f>
        <v>0</v>
      </c>
      <c r="E30" s="363">
        <f>IF(C30=0,0,(VLOOKUP(C30,Регистрация!$C$58:$H$120,3,0)))</f>
        <v>0</v>
      </c>
      <c r="F30" s="363">
        <f>IF(C30=0,0,(VLOOKUP(C30,Регистрация!$C$58:$H$120,4,0)))</f>
        <v>0</v>
      </c>
      <c r="G30" s="364">
        <f>IF(C30=0,0,(VLOOKUP(C30,Регистрация!$C$58:$H$120,5,0)))</f>
        <v>0</v>
      </c>
      <c r="H30" s="363">
        <f>IF(C30=0,0,(VLOOKUP(C30,Регистрация!$C$58:$H$120,6,0)))</f>
        <v>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ht="10.5" customHeight="1">
      <c r="A31" s="359" t="s">
        <v>50</v>
      </c>
      <c r="B31" s="360"/>
      <c r="C31" s="361"/>
      <c r="D31" s="362">
        <f>IF(C31=0,0,(VLOOKUP(C31,Регистрация!$C$58:$H$120,2,0)))</f>
        <v>0</v>
      </c>
      <c r="E31" s="363">
        <f>IF(C31=0,0,(VLOOKUP(C31,Регистрация!$C$58:$H$120,3,0)))</f>
        <v>0</v>
      </c>
      <c r="F31" s="363">
        <f>IF(C31=0,0,(VLOOKUP(C31,Регистрация!$C$58:$H$120,4,0)))</f>
        <v>0</v>
      </c>
      <c r="G31" s="364">
        <f>IF(C31=0,0,(VLOOKUP(C31,Регистрация!$C$58:$H$120,5,0)))</f>
        <v>0</v>
      </c>
      <c r="H31" s="363">
        <f>IF(C31=0,0,(VLOOKUP(C31,Регистрация!$C$58:$H$120,6,0)))</f>
        <v>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ht="10.5" customHeight="1">
      <c r="A32" s="359" t="s">
        <v>50</v>
      </c>
      <c r="B32" s="360"/>
      <c r="C32" s="361"/>
      <c r="D32" s="362">
        <f>IF(C32=0,0,(VLOOKUP(C32,Регистрация!$C$58:$H$120,2,0)))</f>
        <v>0</v>
      </c>
      <c r="E32" s="363">
        <f>IF(C32=0,0,(VLOOKUP(C32,Регистрация!$C$58:$H$120,3,0)))</f>
        <v>0</v>
      </c>
      <c r="F32" s="363">
        <f>IF(C32=0,0,(VLOOKUP(C32,Регистрация!$C$58:$H$120,4,0)))</f>
        <v>0</v>
      </c>
      <c r="G32" s="364">
        <f>IF(C32=0,0,(VLOOKUP(C32,Регистрация!$C$58:$H$120,5,0)))</f>
        <v>0</v>
      </c>
      <c r="H32" s="363">
        <f>IF(C32=0,0,(VLOOKUP(C32,Регистрация!$C$58:$H$120,6,0)))</f>
        <v>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0.5" customHeight="1">
      <c r="A33" s="359" t="s">
        <v>50</v>
      </c>
      <c r="B33" s="360"/>
      <c r="C33" s="361"/>
      <c r="D33" s="362">
        <f>IF(C33=0,0,(VLOOKUP(C33,Регистрация!$C$58:$H$120,2,0)))</f>
        <v>0</v>
      </c>
      <c r="E33" s="363">
        <f>IF(C33=0,0,(VLOOKUP(C33,Регистрация!$C$58:$H$120,3,0)))</f>
        <v>0</v>
      </c>
      <c r="F33" s="363">
        <f>IF(C33=0,0,(VLOOKUP(C33,Регистрация!$C$58:$H$120,4,0)))</f>
        <v>0</v>
      </c>
      <c r="G33" s="364">
        <f>IF(C33=0,0,(VLOOKUP(C33,Регистрация!$C$58:$H$120,5,0)))</f>
        <v>0</v>
      </c>
      <c r="H33" s="363">
        <f>IF(C33=0,0,(VLOOKUP(C33,Регистрация!$C$58:$H$120,6,0)))</f>
        <v>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0.5" customHeight="1">
      <c r="A34" s="359" t="s">
        <v>50</v>
      </c>
      <c r="B34" s="360"/>
      <c r="C34" s="361"/>
      <c r="D34" s="362">
        <f>IF(C34=0,0,(VLOOKUP(C34,Регистрация!$C$58:$H$120,2,0)))</f>
        <v>0</v>
      </c>
      <c r="E34" s="363">
        <f>IF(C34=0,0,(VLOOKUP(C34,Регистрация!$C$58:$H$120,3,0)))</f>
        <v>0</v>
      </c>
      <c r="F34" s="363">
        <f>IF(C34=0,0,(VLOOKUP(C34,Регистрация!$C$58:$H$120,4,0)))</f>
        <v>0</v>
      </c>
      <c r="G34" s="364">
        <f>IF(C34=0,0,(VLOOKUP(C34,Регистрация!$C$58:$H$120,5,0)))</f>
        <v>0</v>
      </c>
      <c r="H34" s="363">
        <f>IF(C34=0,0,(VLOOKUP(C34,Регистрация!$C$58:$H$120,6,0)))</f>
        <v>0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0.5" customHeight="1">
      <c r="A35" s="359" t="s">
        <v>50</v>
      </c>
      <c r="B35" s="360"/>
      <c r="C35" s="361"/>
      <c r="D35" s="362">
        <f>IF(C35=0,0,(VLOOKUP(C35,Регистрация!$C$58:$H$120,2,0)))</f>
        <v>0</v>
      </c>
      <c r="E35" s="363">
        <f>IF(C35=0,0,(VLOOKUP(C35,Регистрация!$C$58:$H$120,3,0)))</f>
        <v>0</v>
      </c>
      <c r="F35" s="363">
        <f>IF(C35=0,0,(VLOOKUP(C35,Регистрация!$C$58:$H$120,4,0)))</f>
        <v>0</v>
      </c>
      <c r="G35" s="364">
        <f>IF(C35=0,0,(VLOOKUP(C35,Регистрация!$C$58:$H$120,5,0)))</f>
        <v>0</v>
      </c>
      <c r="H35" s="363">
        <f>IF(C35=0,0,(VLOOKUP(C35,Регистрация!$C$58:$H$120,6,0)))</f>
        <v>0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0.5" customHeight="1">
      <c r="A36" s="359" t="s">
        <v>50</v>
      </c>
      <c r="B36" s="360"/>
      <c r="C36" s="361"/>
      <c r="D36" s="362">
        <f>IF(C36=0,0,(VLOOKUP(C36,Регистрация!$C$58:$H$120,2,0)))</f>
        <v>0</v>
      </c>
      <c r="E36" s="363">
        <f>IF(C36=0,0,(VLOOKUP(C36,Регистрация!$C$58:$H$120,3,0)))</f>
        <v>0</v>
      </c>
      <c r="F36" s="363">
        <f>IF(C36=0,0,(VLOOKUP(C36,Регистрация!$C$58:$H$120,4,0)))</f>
        <v>0</v>
      </c>
      <c r="G36" s="364">
        <f>IF(C36=0,0,(VLOOKUP(C36,Регистрация!$C$58:$H$120,5,0)))</f>
        <v>0</v>
      </c>
      <c r="H36" s="363">
        <f>IF(C36=0,0,(VLOOKUP(C36,Регистрация!$C$58:$H$120,6,0)))</f>
        <v>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10.5" customHeight="1">
      <c r="A37" s="359" t="s">
        <v>50</v>
      </c>
      <c r="B37" s="360"/>
      <c r="C37" s="361"/>
      <c r="D37" s="362">
        <f>IF(C37=0,0,(VLOOKUP(C37,Регистрация!$C$58:$H$120,2,0)))</f>
        <v>0</v>
      </c>
      <c r="E37" s="363">
        <f>IF(C37=0,0,(VLOOKUP(C37,Регистрация!$C$58:$H$120,3,0)))</f>
        <v>0</v>
      </c>
      <c r="F37" s="363">
        <f>IF(C37=0,0,(VLOOKUP(C37,Регистрация!$C$58:$H$120,4,0)))</f>
        <v>0</v>
      </c>
      <c r="G37" s="364">
        <f>IF(C37=0,0,(VLOOKUP(C37,Регистрация!$C$58:$H$120,5,0)))</f>
        <v>0</v>
      </c>
      <c r="H37" s="363">
        <f>IF(C37=0,0,(VLOOKUP(C37,Регистрация!$C$58:$H$120,6,0)))</f>
        <v>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0.5" customHeight="1">
      <c r="A38" s="359" t="s">
        <v>51</v>
      </c>
      <c r="B38" s="360"/>
      <c r="C38" s="361"/>
      <c r="D38" s="362">
        <f>IF(C38=0,0,(VLOOKUP(C38,Регистрация!$C$58:$H$120,2,0)))</f>
        <v>0</v>
      </c>
      <c r="E38" s="363">
        <f>IF(C38=0,0,(VLOOKUP(C38,Регистрация!$C$58:$H$120,3,0)))</f>
        <v>0</v>
      </c>
      <c r="F38" s="363">
        <f>IF(C38=0,0,(VLOOKUP(C38,Регистрация!$C$58:$H$120,4,0)))</f>
        <v>0</v>
      </c>
      <c r="G38" s="364">
        <f>IF(C38=0,0,(VLOOKUP(C38,Регистрация!$C$58:$H$120,5,0)))</f>
        <v>0</v>
      </c>
      <c r="H38" s="363">
        <f>IF(C38=0,0,(VLOOKUP(C38,Регистрация!$C$58:$H$120,6,0)))</f>
        <v>0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10.5" customHeight="1">
      <c r="A39" s="359" t="s">
        <v>51</v>
      </c>
      <c r="B39" s="360"/>
      <c r="C39" s="361"/>
      <c r="D39" s="362">
        <f>IF(C39=0,0,(VLOOKUP(C39,Регистрация!$C$58:$H$120,2,0)))</f>
        <v>0</v>
      </c>
      <c r="E39" s="363">
        <f>IF(C39=0,0,(VLOOKUP(C39,Регистрация!$C$58:$H$120,3,0)))</f>
        <v>0</v>
      </c>
      <c r="F39" s="363">
        <f>IF(C39=0,0,(VLOOKUP(C39,Регистрация!$C$58:$H$120,4,0)))</f>
        <v>0</v>
      </c>
      <c r="G39" s="364">
        <f>IF(C39=0,0,(VLOOKUP(C39,Регистрация!$C$58:$H$120,5,0)))</f>
        <v>0</v>
      </c>
      <c r="H39" s="363">
        <f>IF(C39=0,0,(VLOOKUP(C39,Регистрация!$C$58:$H$120,6,0)))</f>
        <v>0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0.5" customHeight="1">
      <c r="A40" s="359" t="s">
        <v>51</v>
      </c>
      <c r="B40" s="360"/>
      <c r="C40" s="361"/>
      <c r="D40" s="362">
        <f>IF(C40=0,0,(VLOOKUP(C40,Регистрация!$C$58:$H$120,2,0)))</f>
        <v>0</v>
      </c>
      <c r="E40" s="363">
        <f>IF(C40=0,0,(VLOOKUP(C40,Регистрация!$C$58:$H$120,3,0)))</f>
        <v>0</v>
      </c>
      <c r="F40" s="363">
        <f>IF(C40=0,0,(VLOOKUP(C40,Регистрация!$C$58:$H$120,4,0)))</f>
        <v>0</v>
      </c>
      <c r="G40" s="364">
        <f>IF(C40=0,0,(VLOOKUP(C40,Регистрация!$C$58:$H$120,5,0)))</f>
        <v>0</v>
      </c>
      <c r="H40" s="363">
        <f>IF(C40=0,0,(VLOOKUP(C40,Регистрация!$C$58:$H$120,6,0)))</f>
        <v>0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10.5" customHeight="1">
      <c r="A41" s="359" t="s">
        <v>51</v>
      </c>
      <c r="B41" s="359"/>
      <c r="C41" s="361"/>
      <c r="D41" s="362">
        <f>IF(C41=0,0,(VLOOKUP(C41,Регистрация!$C$58:$H$120,2,0)))</f>
        <v>0</v>
      </c>
      <c r="E41" s="363">
        <f>IF(C41=0,0,(VLOOKUP(C41,Регистрация!$C$58:$H$120,3,0)))</f>
        <v>0</v>
      </c>
      <c r="F41" s="363">
        <f>IF(C41=0,0,(VLOOKUP(C41,Регистрация!$C$58:$H$120,4,0)))</f>
        <v>0</v>
      </c>
      <c r="G41" s="364">
        <f>IF(C41=0,0,(VLOOKUP(C41,Регистрация!$C$58:$H$120,5,0)))</f>
        <v>0</v>
      </c>
      <c r="H41" s="363">
        <f>IF(C41=0,0,(VLOOKUP(C41,Регистрация!$C$58:$H$120,6,0)))</f>
        <v>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0.5" customHeight="1">
      <c r="A42" s="359" t="s">
        <v>51</v>
      </c>
      <c r="B42" s="359"/>
      <c r="C42" s="361"/>
      <c r="D42" s="362">
        <f>IF(C42=0,0,(VLOOKUP(C42,Регистрация!$C$58:$H$120,2,0)))</f>
        <v>0</v>
      </c>
      <c r="E42" s="363">
        <f>IF(C42=0,0,(VLOOKUP(C42,Регистрация!$C$58:$H$120,3,0)))</f>
        <v>0</v>
      </c>
      <c r="F42" s="363">
        <f>IF(C42=0,0,(VLOOKUP(C42,Регистрация!$C$58:$H$120,4,0)))</f>
        <v>0</v>
      </c>
      <c r="G42" s="364">
        <f>IF(C42=0,0,(VLOOKUP(C42,Регистрация!$C$58:$H$120,5,0)))</f>
        <v>0</v>
      </c>
      <c r="H42" s="363">
        <f>IF(C42=0,0,(VLOOKUP(C42,Регистрация!$C$58:$H$120,6,0)))</f>
        <v>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10.5" customHeight="1">
      <c r="A43" s="359" t="s">
        <v>51</v>
      </c>
      <c r="B43" s="359"/>
      <c r="C43" s="361"/>
      <c r="D43" s="362">
        <f>IF(C43=0,0,(VLOOKUP(C43,Регистрация!$C$58:$H$120,2,0)))</f>
        <v>0</v>
      </c>
      <c r="E43" s="363">
        <f>IF(C43=0,0,(VLOOKUP(C43,Регистрация!$C$58:$H$120,3,0)))</f>
        <v>0</v>
      </c>
      <c r="F43" s="363">
        <f>IF(C43=0,0,(VLOOKUP(C43,Регистрация!$C$58:$H$120,4,0)))</f>
        <v>0</v>
      </c>
      <c r="G43" s="364">
        <f>IF(C43=0,0,(VLOOKUP(C43,Регистрация!$C$58:$H$120,5,0)))</f>
        <v>0</v>
      </c>
      <c r="H43" s="363">
        <f>IF(C43=0,0,(VLOOKUP(C43,Регистрация!$C$58:$H$120,6,0)))</f>
        <v>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10.5" customHeight="1">
      <c r="A44" s="359" t="s">
        <v>51</v>
      </c>
      <c r="B44" s="359"/>
      <c r="C44" s="361"/>
      <c r="D44" s="362">
        <f>IF(C44=0,0,(VLOOKUP(C44,Регистрация!$C$58:$H$120,2,0)))</f>
        <v>0</v>
      </c>
      <c r="E44" s="363">
        <f>IF(C44=0,0,(VLOOKUP(C44,Регистрация!$C$58:$H$120,3,0)))</f>
        <v>0</v>
      </c>
      <c r="F44" s="363">
        <f>IF(C44=0,0,(VLOOKUP(C44,Регистрация!$C$58:$H$120,4,0)))</f>
        <v>0</v>
      </c>
      <c r="G44" s="364">
        <f>IF(C44=0,0,(VLOOKUP(C44,Регистрация!$C$58:$H$120,5,0)))</f>
        <v>0</v>
      </c>
      <c r="H44" s="363">
        <f>IF(C44=0,0,(VLOOKUP(C44,Регистрация!$C$58:$H$120,6,0)))</f>
        <v>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10.5" customHeight="1">
      <c r="A45" s="359" t="s">
        <v>51</v>
      </c>
      <c r="B45" s="359"/>
      <c r="C45" s="361"/>
      <c r="D45" s="362">
        <f>IF(C45=0,0,(VLOOKUP(C45,Регистрация!$C$58:$H$120,2,0)))</f>
        <v>0</v>
      </c>
      <c r="E45" s="363">
        <f>IF(C45=0,0,(VLOOKUP(C45,Регистрация!$C$58:$H$120,3,0)))</f>
        <v>0</v>
      </c>
      <c r="F45" s="363">
        <f>IF(C45=0,0,(VLOOKUP(C45,Регистрация!$C$58:$H$120,4,0)))</f>
        <v>0</v>
      </c>
      <c r="G45" s="364">
        <f>IF(C45=0,0,(VLOOKUP(C45,Регистрация!$C$58:$H$120,5,0)))</f>
        <v>0</v>
      </c>
      <c r="H45" s="363">
        <f>IF(C45=0,0,(VLOOKUP(C45,Регистрация!$C$58:$H$120,6,0)))</f>
        <v>0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0.5" customHeight="1">
      <c r="A46" s="359" t="s">
        <v>51</v>
      </c>
      <c r="B46" s="359"/>
      <c r="C46" s="361"/>
      <c r="D46" s="362">
        <f>IF(C46=0,0,(VLOOKUP(C46,Регистрация!$C$58:$H$120,2,0)))</f>
        <v>0</v>
      </c>
      <c r="E46" s="363">
        <f>IF(C46=0,0,(VLOOKUP(C46,Регистрация!$C$58:$H$120,3,0)))</f>
        <v>0</v>
      </c>
      <c r="F46" s="363">
        <f>IF(C46=0,0,(VLOOKUP(C46,Регистрация!$C$58:$H$120,4,0)))</f>
        <v>0</v>
      </c>
      <c r="G46" s="364">
        <f>IF(C46=0,0,(VLOOKUP(C46,Регистрация!$C$58:$H$120,5,0)))</f>
        <v>0</v>
      </c>
      <c r="H46" s="363">
        <f>IF(C46=0,0,(VLOOKUP(C46,Регистрация!$C$58:$H$120,6,0)))</f>
        <v>0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10.5" customHeight="1">
      <c r="A47" s="359" t="s">
        <v>51</v>
      </c>
      <c r="B47" s="359"/>
      <c r="C47" s="361"/>
      <c r="D47" s="362">
        <f>IF(C47=0,0,(VLOOKUP(C47,Регистрация!$C$58:$H$120,2,0)))</f>
        <v>0</v>
      </c>
      <c r="E47" s="363">
        <f>IF(C47=0,0,(VLOOKUP(C47,Регистрация!$C$58:$H$120,3,0)))</f>
        <v>0</v>
      </c>
      <c r="F47" s="363">
        <f>IF(C47=0,0,(VLOOKUP(C47,Регистрация!$C$58:$H$120,4,0)))</f>
        <v>0</v>
      </c>
      <c r="G47" s="364">
        <f>IF(C47=0,0,(VLOOKUP(C47,Регистрация!$C$58:$H$120,5,0)))</f>
        <v>0</v>
      </c>
      <c r="H47" s="363">
        <f>IF(C47=0,0,(VLOOKUP(C47,Регистрация!$C$58:$H$120,6,0)))</f>
        <v>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10.5" customHeight="1">
      <c r="A48" s="359" t="s">
        <v>51</v>
      </c>
      <c r="B48" s="359"/>
      <c r="C48" s="361"/>
      <c r="D48" s="362">
        <f>IF(C48=0,0,(VLOOKUP(C48,Регистрация!$C$58:$H$120,2,0)))</f>
        <v>0</v>
      </c>
      <c r="E48" s="363">
        <f>IF(C48=0,0,(VLOOKUP(C48,Регистрация!$C$58:$H$120,3,0)))</f>
        <v>0</v>
      </c>
      <c r="F48" s="363">
        <f>IF(C48=0,0,(VLOOKUP(C48,Регистрация!$C$58:$H$120,4,0)))</f>
        <v>0</v>
      </c>
      <c r="G48" s="364">
        <f>IF(C48=0,0,(VLOOKUP(C48,Регистрация!$C$58:$H$120,5,0)))</f>
        <v>0</v>
      </c>
      <c r="H48" s="363">
        <f>IF(C48=0,0,(VLOOKUP(C48,Регистрация!$C$58:$H$120,6,0)))</f>
        <v>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ht="10.5" customHeight="1">
      <c r="A49" s="359" t="s">
        <v>51</v>
      </c>
      <c r="B49" s="359"/>
      <c r="C49" s="361"/>
      <c r="D49" s="362">
        <f>IF(C49=0,0,(VLOOKUP(C49,Регистрация!$C$58:$H$120,2,0)))</f>
        <v>0</v>
      </c>
      <c r="E49" s="363">
        <f>IF(C49=0,0,(VLOOKUP(C49,Регистрация!$C$58:$H$120,3,0)))</f>
        <v>0</v>
      </c>
      <c r="F49" s="363">
        <f>IF(C49=0,0,(VLOOKUP(C49,Регистрация!$C$58:$H$120,4,0)))</f>
        <v>0</v>
      </c>
      <c r="G49" s="364">
        <f>IF(C49=0,0,(VLOOKUP(C49,Регистрация!$C$58:$H$120,5,0)))</f>
        <v>0</v>
      </c>
      <c r="H49" s="363">
        <f>IF(C49=0,0,(VLOOKUP(C49,Регистрация!$C$58:$H$120,6,0)))</f>
        <v>0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ht="10.5" customHeight="1">
      <c r="A50" s="359" t="s">
        <v>51</v>
      </c>
      <c r="B50" s="359"/>
      <c r="C50" s="361"/>
      <c r="D50" s="362">
        <f>IF(C50=0,0,(VLOOKUP(C50,Регистрация!$C$58:$H$120,2,0)))</f>
        <v>0</v>
      </c>
      <c r="E50" s="363">
        <f>IF(C50=0,0,(VLOOKUP(C50,Регистрация!$C$58:$H$120,3,0)))</f>
        <v>0</v>
      </c>
      <c r="F50" s="363">
        <f>IF(C50=0,0,(VLOOKUP(C50,Регистрация!$C$58:$H$120,4,0)))</f>
        <v>0</v>
      </c>
      <c r="G50" s="364">
        <f>IF(C50=0,0,(VLOOKUP(C50,Регистрация!$C$58:$H$120,5,0)))</f>
        <v>0</v>
      </c>
      <c r="H50" s="363">
        <f>IF(C50=0,0,(VLOOKUP(C50,Регистрация!$C$58:$H$120,6,0)))</f>
        <v>0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10.5" customHeight="1">
      <c r="A51" s="359" t="s">
        <v>51</v>
      </c>
      <c r="B51" s="359"/>
      <c r="C51" s="361"/>
      <c r="D51" s="362">
        <f>IF(C51=0,0,(VLOOKUP(C51,Регистрация!$C$58:$H$120,2,0)))</f>
        <v>0</v>
      </c>
      <c r="E51" s="363">
        <f>IF(C51=0,0,(VLOOKUP(C51,Регистрация!$C$58:$H$120,3,0)))</f>
        <v>0</v>
      </c>
      <c r="F51" s="363">
        <f>IF(C51=0,0,(VLOOKUP(C51,Регистрация!$C$58:$H$120,4,0)))</f>
        <v>0</v>
      </c>
      <c r="G51" s="364">
        <f>IF(C51=0,0,(VLOOKUP(C51,Регистрация!$C$58:$H$120,5,0)))</f>
        <v>0</v>
      </c>
      <c r="H51" s="363">
        <f>IF(C51=0,0,(VLOOKUP(C51,Регистрация!$C$58:$H$120,6,0)))</f>
        <v>0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10.5" customHeight="1">
      <c r="A52" s="359" t="s">
        <v>51</v>
      </c>
      <c r="B52" s="359"/>
      <c r="C52" s="361"/>
      <c r="D52" s="362">
        <f>IF(C52=0,0,(VLOOKUP(C52,Регистрация!$C$58:$H$120,2,0)))</f>
        <v>0</v>
      </c>
      <c r="E52" s="363">
        <f>IF(C52=0,0,(VLOOKUP(C52,Регистрация!$C$58:$H$120,3,0)))</f>
        <v>0</v>
      </c>
      <c r="F52" s="363">
        <f>IF(C52=0,0,(VLOOKUP(C52,Регистрация!$C$58:$H$120,4,0)))</f>
        <v>0</v>
      </c>
      <c r="G52" s="364">
        <f>IF(C52=0,0,(VLOOKUP(C52,Регистрация!$C$58:$H$120,5,0)))</f>
        <v>0</v>
      </c>
      <c r="H52" s="363">
        <f>IF(C52=0,0,(VLOOKUP(C52,Регистрация!$C$58:$H$120,6,0)))</f>
        <v>0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ht="10.5" customHeight="1">
      <c r="A53" s="359" t="s">
        <v>51</v>
      </c>
      <c r="B53" s="359"/>
      <c r="C53" s="361"/>
      <c r="D53" s="362">
        <f>IF(C53=0,0,(VLOOKUP(C53,Регистрация!$C$58:$H$120,2,0)))</f>
        <v>0</v>
      </c>
      <c r="E53" s="363">
        <f>IF(C53=0,0,(VLOOKUP(C53,Регистрация!$C$58:$H$120,3,0)))</f>
        <v>0</v>
      </c>
      <c r="F53" s="363">
        <f>IF(C53=0,0,(VLOOKUP(C53,Регистрация!$C$58:$H$120,4,0)))</f>
        <v>0</v>
      </c>
      <c r="G53" s="364">
        <f>IF(C53=0,0,(VLOOKUP(C53,Регистрация!$C$58:$H$120,5,0)))</f>
        <v>0</v>
      </c>
      <c r="H53" s="363">
        <f>IF(C53=0,0,(VLOOKUP(C53,Регистрация!$C$58:$H$120,6,0)))</f>
        <v>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10.5" customHeight="1">
      <c r="A54" s="359" t="s">
        <v>51</v>
      </c>
      <c r="B54" s="359"/>
      <c r="C54" s="361"/>
      <c r="D54" s="362">
        <f>IF(C54=0,0,(VLOOKUP(C54,Регистрация!$C$58:$H$120,2,0)))</f>
        <v>0</v>
      </c>
      <c r="E54" s="363">
        <f>IF(C54=0,0,(VLOOKUP(C54,Регистрация!$C$58:$H$120,3,0)))</f>
        <v>0</v>
      </c>
      <c r="F54" s="363">
        <f>IF(C54=0,0,(VLOOKUP(C54,Регистрация!$C$58:$H$120,4,0)))</f>
        <v>0</v>
      </c>
      <c r="G54" s="364">
        <f>IF(C54=0,0,(VLOOKUP(C54,Регистрация!$C$58:$H$120,5,0)))</f>
        <v>0</v>
      </c>
      <c r="H54" s="363">
        <f>IF(C54=0,0,(VLOOKUP(C54,Регистрация!$C$58:$H$120,6,0)))</f>
        <v>0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ht="10.5" customHeight="1">
      <c r="A55" s="359" t="s">
        <v>51</v>
      </c>
      <c r="B55" s="359"/>
      <c r="C55" s="361"/>
      <c r="D55" s="362">
        <f>IF(C55=0,0,(VLOOKUP(C55,Регистрация!$C$58:$H$120,2,0)))</f>
        <v>0</v>
      </c>
      <c r="E55" s="363">
        <f>IF(C55=0,0,(VLOOKUP(C55,Регистрация!$C$58:$H$120,3,0)))</f>
        <v>0</v>
      </c>
      <c r="F55" s="363">
        <f>IF(C55=0,0,(VLOOKUP(C55,Регистрация!$C$58:$H$120,4,0)))</f>
        <v>0</v>
      </c>
      <c r="G55" s="364">
        <f>IF(C55=0,0,(VLOOKUP(C55,Регистрация!$C$58:$H$120,5,0)))</f>
        <v>0</v>
      </c>
      <c r="H55" s="363">
        <f>IF(C55=0,0,(VLOOKUP(C55,Регистрация!$C$58:$H$120,6,0)))</f>
        <v>0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10.5" customHeight="1">
      <c r="A56" s="359" t="s">
        <v>51</v>
      </c>
      <c r="B56" s="359"/>
      <c r="C56" s="361"/>
      <c r="D56" s="362">
        <f>IF(C56=0,0,(VLOOKUP(C56,Регистрация!$C$58:$H$120,2,0)))</f>
        <v>0</v>
      </c>
      <c r="E56" s="363">
        <f>IF(C56=0,0,(VLOOKUP(C56,Регистрация!$C$58:$H$120,3,0)))</f>
        <v>0</v>
      </c>
      <c r="F56" s="363">
        <f>IF(C56=0,0,(VLOOKUP(C56,Регистрация!$C$58:$H$120,4,0)))</f>
        <v>0</v>
      </c>
      <c r="G56" s="364">
        <f>IF(C56=0,0,(VLOOKUP(C56,Регистрация!$C$58:$H$120,5,0)))</f>
        <v>0</v>
      </c>
      <c r="H56" s="363">
        <f>IF(C56=0,0,(VLOOKUP(C56,Регистрация!$C$58:$H$120,6,0)))</f>
        <v>0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10.5" customHeight="1">
      <c r="A57" s="359" t="s">
        <v>51</v>
      </c>
      <c r="B57" s="359"/>
      <c r="C57" s="361"/>
      <c r="D57" s="362">
        <f>IF(C57=0,0,(VLOOKUP(C57,Регистрация!$C$58:$H$120,2,0)))</f>
        <v>0</v>
      </c>
      <c r="E57" s="363">
        <f>IF(C57=0,0,(VLOOKUP(C57,Регистрация!$C$58:$H$120,3,0)))</f>
        <v>0</v>
      </c>
      <c r="F57" s="363">
        <f>IF(C57=0,0,(VLOOKUP(C57,Регистрация!$C$58:$H$120,4,0)))</f>
        <v>0</v>
      </c>
      <c r="G57" s="364">
        <f>IF(C57=0,0,(VLOOKUP(C57,Регистрация!$C$58:$H$120,5,0)))</f>
        <v>0</v>
      </c>
      <c r="H57" s="363">
        <f>IF(C57=0,0,(VLOOKUP(C57,Регистрация!$C$58:$H$120,6,0)))</f>
        <v>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ht="10.5" customHeight="1">
      <c r="A58" s="359" t="s">
        <v>51</v>
      </c>
      <c r="B58" s="359"/>
      <c r="C58" s="361"/>
      <c r="D58" s="362">
        <f>IF(C58=0,0,(VLOOKUP(C58,Регистрация!$C$58:$H$120,2,0)))</f>
        <v>0</v>
      </c>
      <c r="E58" s="363">
        <f>IF(C58=0,0,(VLOOKUP(C58,Регистрация!$C$58:$H$120,3,0)))</f>
        <v>0</v>
      </c>
      <c r="F58" s="363">
        <f>IF(C58=0,0,(VLOOKUP(C58,Регистрация!$C$58:$H$120,4,0)))</f>
        <v>0</v>
      </c>
      <c r="G58" s="364">
        <f>IF(C58=0,0,(VLOOKUP(C58,Регистрация!$C$58:$H$120,5,0)))</f>
        <v>0</v>
      </c>
      <c r="H58" s="363">
        <f>IF(C58=0,0,(VLOOKUP(C58,Регистрация!$C$58:$H$120,6,0)))</f>
        <v>0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ht="10.5" customHeight="1">
      <c r="A59" s="359" t="s">
        <v>51</v>
      </c>
      <c r="B59" s="359"/>
      <c r="C59" s="361"/>
      <c r="D59" s="362">
        <f>IF(C59=0,0,(VLOOKUP(C59,Регистрация!$C$58:$H$120,2,0)))</f>
        <v>0</v>
      </c>
      <c r="E59" s="363">
        <f>IF(C59=0,0,(VLOOKUP(C59,Регистрация!$C$58:$H$120,3,0)))</f>
        <v>0</v>
      </c>
      <c r="F59" s="363">
        <f>IF(C59=0,0,(VLOOKUP(C59,Регистрация!$C$58:$H$120,4,0)))</f>
        <v>0</v>
      </c>
      <c r="G59" s="364">
        <f>IF(C59=0,0,(VLOOKUP(C59,Регистрация!$C$58:$H$120,5,0)))</f>
        <v>0</v>
      </c>
      <c r="H59" s="363">
        <f>IF(C59=0,0,(VLOOKUP(C59,Регистрация!$C$58:$H$120,6,0)))</f>
        <v>0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ht="10.5" customHeight="1">
      <c r="A60" s="359" t="s">
        <v>51</v>
      </c>
      <c r="B60" s="359"/>
      <c r="C60" s="361"/>
      <c r="D60" s="362">
        <f>IF(C60=0,0,(VLOOKUP(C60,Регистрация!$C$58:$H$120,2,0)))</f>
        <v>0</v>
      </c>
      <c r="E60" s="363">
        <f>IF(C60=0,0,(VLOOKUP(C60,Регистрация!$C$58:$H$120,3,0)))</f>
        <v>0</v>
      </c>
      <c r="F60" s="363">
        <f>IF(C60=0,0,(VLOOKUP(C60,Регистрация!$C$58:$H$120,4,0)))</f>
        <v>0</v>
      </c>
      <c r="G60" s="364">
        <f>IF(C60=0,0,(VLOOKUP(C60,Регистрация!$C$58:$H$120,5,0)))</f>
        <v>0</v>
      </c>
      <c r="H60" s="363">
        <f>IF(C60=0,0,(VLOOKUP(C60,Регистрация!$C$58:$H$120,6,0)))</f>
        <v>0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ht="10.5" customHeight="1">
      <c r="A61" s="359" t="s">
        <v>51</v>
      </c>
      <c r="B61" s="359"/>
      <c r="C61" s="361"/>
      <c r="D61" s="362">
        <f>IF(C61=0,0,(VLOOKUP(C61,Регистрация!$C$58:$H$120,2,0)))</f>
        <v>0</v>
      </c>
      <c r="E61" s="363">
        <f>IF(C61=0,0,(VLOOKUP(C61,Регистрация!$C$58:$H$120,3,0)))</f>
        <v>0</v>
      </c>
      <c r="F61" s="363">
        <f>IF(C61=0,0,(VLOOKUP(C61,Регистрация!$C$58:$H$120,4,0)))</f>
        <v>0</v>
      </c>
      <c r="G61" s="364">
        <f>IF(C61=0,0,(VLOOKUP(C61,Регистрация!$C$58:$H$120,5,0)))</f>
        <v>0</v>
      </c>
      <c r="H61" s="363">
        <f>IF(C61=0,0,(VLOOKUP(C61,Регистрация!$C$58:$H$120,6,0)))</f>
        <v>0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ht="10.5" customHeight="1">
      <c r="A62" s="359" t="s">
        <v>51</v>
      </c>
      <c r="B62" s="359"/>
      <c r="C62" s="361"/>
      <c r="D62" s="362">
        <f>IF(C62=0,0,(VLOOKUP(C62,Регистрация!$C$58:$H$120,2,0)))</f>
        <v>0</v>
      </c>
      <c r="E62" s="363">
        <f>IF(C62=0,0,(VLOOKUP(C62,Регистрация!$C$58:$H$120,3,0)))</f>
        <v>0</v>
      </c>
      <c r="F62" s="363">
        <f>IF(C62=0,0,(VLOOKUP(C62,Регистрация!$C$58:$H$120,4,0)))</f>
        <v>0</v>
      </c>
      <c r="G62" s="364">
        <f>IF(C62=0,0,(VLOOKUP(C62,Регистрация!$C$58:$H$120,5,0)))</f>
        <v>0</v>
      </c>
      <c r="H62" s="363">
        <f>IF(C62=0,0,(VLOOKUP(C62,Регистрация!$C$58:$H$120,6,0)))</f>
        <v>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ht="10.5" customHeight="1">
      <c r="A63" s="359" t="s">
        <v>51</v>
      </c>
      <c r="B63" s="359"/>
      <c r="C63" s="361"/>
      <c r="D63" s="362">
        <f>IF(C63=0,0,(VLOOKUP(C63,Регистрация!$C$58:$H$120,2,0)))</f>
        <v>0</v>
      </c>
      <c r="E63" s="363">
        <f>IF(C63=0,0,(VLOOKUP(C63,Регистрация!$C$58:$H$120,3,0)))</f>
        <v>0</v>
      </c>
      <c r="F63" s="363">
        <f>IF(C63=0,0,(VLOOKUP(C63,Регистрация!$C$58:$H$120,4,0)))</f>
        <v>0</v>
      </c>
      <c r="G63" s="364">
        <f>IF(C63=0,0,(VLOOKUP(C63,Регистрация!$C$58:$H$120,5,0)))</f>
        <v>0</v>
      </c>
      <c r="H63" s="363">
        <f>IF(C63=0,0,(VLOOKUP(C63,Регистрация!$C$58:$H$120,6,0)))</f>
        <v>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ht="10.5" customHeight="1">
      <c r="A64" s="359" t="s">
        <v>51</v>
      </c>
      <c r="B64" s="359"/>
      <c r="C64" s="361"/>
      <c r="D64" s="362">
        <f>IF(C64=0,0,(VLOOKUP(C64,Регистрация!$C$58:$H$120,2,0)))</f>
        <v>0</v>
      </c>
      <c r="E64" s="363">
        <f>IF(C64=0,0,(VLOOKUP(C64,Регистрация!$C$58:$H$120,3,0)))</f>
        <v>0</v>
      </c>
      <c r="F64" s="363">
        <f>IF(C64=0,0,(VLOOKUP(C64,Регистрация!$C$58:$H$120,4,0)))</f>
        <v>0</v>
      </c>
      <c r="G64" s="364">
        <f>IF(C64=0,0,(VLOOKUP(C64,Регистрация!$C$58:$H$120,5,0)))</f>
        <v>0</v>
      </c>
      <c r="H64" s="363">
        <f>IF(C64=0,0,(VLOOKUP(C64,Регистрация!$C$58:$H$120,6,0)))</f>
        <v>0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ht="10.5" customHeight="1">
      <c r="A65" s="359" t="s">
        <v>51</v>
      </c>
      <c r="B65" s="359"/>
      <c r="C65" s="361"/>
      <c r="D65" s="362">
        <f>IF(C65=0,0,(VLOOKUP(C65,Регистрация!$C$58:$H$120,2,0)))</f>
        <v>0</v>
      </c>
      <c r="E65" s="363">
        <f>IF(C65=0,0,(VLOOKUP(C65,Регистрация!$C$58:$H$120,3,0)))</f>
        <v>0</v>
      </c>
      <c r="F65" s="363">
        <f>IF(C65=0,0,(VLOOKUP(C65,Регистрация!$C$58:$H$120,4,0)))</f>
        <v>0</v>
      </c>
      <c r="G65" s="364">
        <f>IF(C65=0,0,(VLOOKUP(C65,Регистрация!$C$58:$H$120,5,0)))</f>
        <v>0</v>
      </c>
      <c r="H65" s="363">
        <f>IF(C65=0,0,(VLOOKUP(C65,Регистрация!$C$58:$H$120,6,0)))</f>
        <v>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ht="10.5" customHeight="1">
      <c r="A66" s="359" t="s">
        <v>51</v>
      </c>
      <c r="B66" s="359"/>
      <c r="C66" s="361"/>
      <c r="D66" s="362">
        <f>IF(C66=0,0,(VLOOKUP(C66,Регистрация!$C$58:$H$120,2,0)))</f>
        <v>0</v>
      </c>
      <c r="E66" s="363">
        <f>IF(C66=0,0,(VLOOKUP(C66,Регистрация!$C$58:$H$120,3,0)))</f>
        <v>0</v>
      </c>
      <c r="F66" s="363">
        <f>IF(C66=0,0,(VLOOKUP(C66,Регистрация!$C$58:$H$120,4,0)))</f>
        <v>0</v>
      </c>
      <c r="G66" s="364">
        <f>IF(C66=0,0,(VLOOKUP(C66,Регистрация!$C$58:$H$120,5,0)))</f>
        <v>0</v>
      </c>
      <c r="H66" s="363">
        <f>IF(C66=0,0,(VLOOKUP(C66,Регистрация!$C$58:$H$120,6,0)))</f>
        <v>0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ht="10.5" customHeight="1">
      <c r="A67" s="359" t="s">
        <v>51</v>
      </c>
      <c r="B67" s="359"/>
      <c r="C67" s="361"/>
      <c r="D67" s="362">
        <f>IF(C67=0,0,(VLOOKUP(C67,Регистрация!$C$58:$H$120,2,0)))</f>
        <v>0</v>
      </c>
      <c r="E67" s="363">
        <f>IF(C67=0,0,(VLOOKUP(C67,Регистрация!$C$58:$H$120,3,0)))</f>
        <v>0</v>
      </c>
      <c r="F67" s="363">
        <f>IF(C67=0,0,(VLOOKUP(C67,Регистрация!$C$58:$H$120,4,0)))</f>
        <v>0</v>
      </c>
      <c r="G67" s="364">
        <f>IF(C67=0,0,(VLOOKUP(C67,Регистрация!$C$58:$H$120,5,0)))</f>
        <v>0</v>
      </c>
      <c r="H67" s="363">
        <f>IF(C67=0,0,(VLOOKUP(C67,Регистрация!$C$58:$H$120,6,0)))</f>
        <v>0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0" ht="10.5" customHeight="1">
      <c r="A68" s="359" t="s">
        <v>51</v>
      </c>
      <c r="B68" s="359"/>
      <c r="C68" s="361"/>
      <c r="D68" s="362">
        <f>IF(C68=0,0,(VLOOKUP(C68,Регистрация!$C$58:$H$120,2,0)))</f>
        <v>0</v>
      </c>
      <c r="E68" s="363">
        <f>IF(C68=0,0,(VLOOKUP(C68,Регистрация!$C$58:$H$120,3,0)))</f>
        <v>0</v>
      </c>
      <c r="F68" s="363">
        <f>IF(C68=0,0,(VLOOKUP(C68,Регистрация!$C$58:$H$120,4,0)))</f>
        <v>0</v>
      </c>
      <c r="G68" s="364">
        <f>IF(C68=0,0,(VLOOKUP(C68,Регистрация!$C$58:$H$120,5,0)))</f>
        <v>0</v>
      </c>
      <c r="H68" s="363">
        <f>IF(C68=0,0,(VLOOKUP(C68,Регистрация!$C$58:$H$120,6,0)))</f>
        <v>0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0" ht="10.5" customHeight="1">
      <c r="A69" s="359" t="s">
        <v>51</v>
      </c>
      <c r="B69" s="359"/>
      <c r="C69" s="361"/>
      <c r="D69" s="362">
        <f>IF(C69=0,0,(VLOOKUP(C69,Регистрация!$C$58:$H$120,2,0)))</f>
        <v>0</v>
      </c>
      <c r="E69" s="363">
        <f>IF(C69=0,0,(VLOOKUP(C69,Регистрация!$C$58:$H$120,3,0)))</f>
        <v>0</v>
      </c>
      <c r="F69" s="363">
        <f>IF(C69=0,0,(VLOOKUP(C69,Регистрация!$C$58:$H$120,4,0)))</f>
        <v>0</v>
      </c>
      <c r="G69" s="364">
        <f>IF(C69=0,0,(VLOOKUP(C69,Регистрация!$C$58:$H$120,5,0)))</f>
        <v>0</v>
      </c>
      <c r="H69" s="363">
        <f>IF(C69=0,0,(VLOOKUP(C69,Регистрация!$C$58:$H$120,6,0)))</f>
        <v>0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0" ht="11.25" customHeight="1">
      <c r="A70" s="366"/>
      <c r="B70" s="366"/>
      <c r="C70" s="366"/>
      <c r="D70" s="367"/>
      <c r="E70" s="69"/>
      <c r="F70" s="69"/>
      <c r="G70" s="69"/>
      <c r="H70" s="69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ht="16.5" customHeight="1">
      <c r="A71" s="546"/>
      <c r="B71" s="546"/>
      <c r="C71" s="546"/>
      <c r="D71" s="368" t="s">
        <v>52</v>
      </c>
      <c r="E71" s="369">
        <f>Регистрация!E123</f>
        <v>0</v>
      </c>
      <c r="F71" s="370" t="s">
        <v>53</v>
      </c>
      <c r="G71" s="547">
        <f>Регистрация!G123</f>
        <v>0</v>
      </c>
      <c r="H71" s="547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 ht="5.25" customHeight="1">
      <c r="A72" s="371"/>
      <c r="B72" s="371"/>
      <c r="C72" s="371"/>
      <c r="D72" s="372"/>
      <c r="E72" s="372"/>
      <c r="F72" s="373"/>
      <c r="G72" s="373"/>
      <c r="H72" s="37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 ht="10.5" customHeight="1">
      <c r="A73" s="373"/>
      <c r="B73" s="373"/>
      <c r="C73" s="373"/>
      <c r="D73" s="374">
        <f>Регистрация!D124</f>
        <v>0</v>
      </c>
      <c r="E73" s="374"/>
      <c r="F73" s="78"/>
      <c r="G73" s="78"/>
      <c r="H73" s="37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 ht="18.75" customHeight="1">
      <c r="A74" s="373"/>
      <c r="B74" s="373"/>
      <c r="C74" s="373"/>
      <c r="D74" s="373"/>
      <c r="E74" s="373"/>
      <c r="F74" s="373"/>
      <c r="G74" s="373"/>
      <c r="H74" s="37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0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20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20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20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20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20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5">
      <c r="A134" s="78"/>
      <c r="B134" s="78"/>
      <c r="C134" s="78"/>
      <c r="D134" s="78"/>
      <c r="E134" s="78"/>
      <c r="F134" s="78"/>
      <c r="G134" s="78"/>
      <c r="H134" s="78"/>
    </row>
    <row r="135" spans="1:18" ht="15">
      <c r="A135" s="78"/>
      <c r="B135" s="78"/>
      <c r="C135" s="78"/>
      <c r="D135" s="78"/>
      <c r="E135" s="78"/>
      <c r="F135" s="78"/>
      <c r="G135" s="78"/>
      <c r="H135" s="78"/>
    </row>
    <row r="136" spans="1:18" ht="15">
      <c r="A136" s="78"/>
      <c r="B136" s="78"/>
      <c r="C136" s="78"/>
      <c r="D136" s="78"/>
      <c r="E136" s="78"/>
      <c r="F136" s="78"/>
      <c r="G136" s="78"/>
      <c r="H136" s="78"/>
    </row>
    <row r="137" spans="1:18" ht="15">
      <c r="A137" s="78"/>
      <c r="B137" s="78"/>
      <c r="C137" s="78"/>
      <c r="D137" s="78"/>
      <c r="E137" s="78"/>
      <c r="F137" s="78"/>
      <c r="G137" s="78"/>
      <c r="H137" s="78"/>
    </row>
    <row r="138" spans="1:18" ht="15">
      <c r="A138" s="78"/>
      <c r="B138" s="78"/>
      <c r="C138" s="78"/>
      <c r="D138" s="78"/>
      <c r="E138" s="78"/>
      <c r="F138" s="78"/>
      <c r="G138" s="78"/>
      <c r="H138" s="78"/>
    </row>
  </sheetData>
  <sheetProtection password="D51C" sheet="1" objects="1" scenarios="1" formatCells="0" formatColumns="0" formatRows="0" sort="0"/>
  <mergeCells count="7">
    <mergeCell ref="A71:C71"/>
    <mergeCell ref="G71:H71"/>
    <mergeCell ref="A1:H1"/>
    <mergeCell ref="A2:D2"/>
    <mergeCell ref="E2:H2"/>
    <mergeCell ref="F3:H3"/>
    <mergeCell ref="A4:H4"/>
  </mergeCells>
  <pageMargins left="0.85" right="0.2" top="0.3" bottom="0.209722222222222" header="0.51180555555555496" footer="0.51180555555555496"/>
  <pageSetup paperSize="9" firstPageNumber="0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E58"/>
  <sheetViews>
    <sheetView zoomScaleNormal="100" workbookViewId="0">
      <selection activeCell="R15" sqref="R15"/>
    </sheetView>
  </sheetViews>
  <sheetFormatPr defaultColWidth="8.7109375" defaultRowHeight="13.5"/>
  <cols>
    <col min="1" max="1" width="1.42578125" style="375" customWidth="1"/>
    <col min="2" max="2" width="25.42578125" style="376" customWidth="1"/>
    <col min="3" max="3" width="3.42578125" style="376" customWidth="1"/>
    <col min="4" max="9" width="2.85546875" style="376" customWidth="1"/>
    <col min="10" max="10" width="3.42578125" style="376" customWidth="1"/>
    <col min="11" max="16" width="2.85546875" style="376" customWidth="1"/>
    <col min="17" max="17" width="3.42578125" style="376" customWidth="1"/>
    <col min="18" max="23" width="2.85546875" style="376" customWidth="1"/>
    <col min="24" max="24" width="3.42578125" style="376" customWidth="1"/>
    <col min="25" max="25" width="4.42578125" style="376" customWidth="1"/>
    <col min="26" max="28" width="7" style="376" customWidth="1"/>
    <col min="29" max="29" width="1.42578125" style="375" customWidth="1"/>
    <col min="30" max="30" width="9" style="376" customWidth="1"/>
    <col min="31" max="31" width="9.140625" style="376" customWidth="1"/>
  </cols>
  <sheetData>
    <row r="1" spans="1:29" ht="13.5" customHeight="1">
      <c r="A1" s="555" t="str">
        <f>Регистрация!A1</f>
        <v xml:space="preserve"> Московский Детско-юношеский турнир по Всестилевому каратэ «Рождественские встречи»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377"/>
      <c r="AA1" s="377"/>
      <c r="AB1" s="377"/>
    </row>
    <row r="2" spans="1:29" ht="13.5" customHeight="1">
      <c r="A2" s="556" t="str">
        <f>Регистрация!A2</f>
        <v>Вид спорта: ВСЕСТИЛЕВОЕ КАРАТЭ (номер-код вида спорта 0900001411Я)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378"/>
      <c r="AA2" s="378"/>
      <c r="AB2" s="378"/>
    </row>
    <row r="3" spans="1:29" ht="24.75" customHeight="1">
      <c r="A3" s="557" t="str">
        <f>Регистрация!A3</f>
        <v>САНБОН Мальчики 12-13 лет ОК 55-ОК 60</v>
      </c>
      <c r="B3" s="557"/>
      <c r="C3" s="557"/>
      <c r="D3" s="557"/>
      <c r="E3" s="557" t="str">
        <f>Регистрация!G3</f>
        <v>г. Москва</v>
      </c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8">
        <f>Регистрация!L3</f>
        <v>44948</v>
      </c>
      <c r="S3" s="558"/>
      <c r="T3" s="558"/>
      <c r="U3" s="558"/>
      <c r="V3" s="558"/>
      <c r="W3" s="558">
        <f>Регистрация!M3</f>
        <v>0</v>
      </c>
      <c r="X3" s="558"/>
      <c r="Y3" s="558"/>
      <c r="Z3" s="378"/>
      <c r="AA3" s="379"/>
      <c r="AB3" s="378"/>
    </row>
    <row r="4" spans="1:29" ht="21.75" customHeight="1">
      <c r="A4" s="559" t="s">
        <v>54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380"/>
      <c r="AA4" s="379"/>
      <c r="AB4" s="378"/>
    </row>
    <row r="5" spans="1:29" s="383" customFormat="1" ht="12.75" customHeight="1">
      <c r="A5" s="560" t="s">
        <v>6</v>
      </c>
      <c r="B5" s="561" t="s">
        <v>55</v>
      </c>
      <c r="C5" s="553" t="s">
        <v>56</v>
      </c>
      <c r="D5" s="553" t="s">
        <v>57</v>
      </c>
      <c r="E5" s="553"/>
      <c r="F5" s="553"/>
      <c r="G5" s="553"/>
      <c r="H5" s="553"/>
      <c r="I5" s="554" t="s">
        <v>58</v>
      </c>
      <c r="J5" s="553" t="s">
        <v>56</v>
      </c>
      <c r="K5" s="553" t="s">
        <v>59</v>
      </c>
      <c r="L5" s="553"/>
      <c r="M5" s="553"/>
      <c r="N5" s="553"/>
      <c r="O5" s="553"/>
      <c r="P5" s="554" t="s">
        <v>58</v>
      </c>
      <c r="Q5" s="553" t="s">
        <v>56</v>
      </c>
      <c r="R5" s="553" t="s">
        <v>60</v>
      </c>
      <c r="S5" s="553"/>
      <c r="T5" s="553"/>
      <c r="U5" s="553"/>
      <c r="V5" s="553"/>
      <c r="W5" s="554" t="s">
        <v>58</v>
      </c>
      <c r="X5" s="552" t="s">
        <v>58</v>
      </c>
      <c r="Y5" s="562" t="s">
        <v>25</v>
      </c>
      <c r="Z5" s="381"/>
      <c r="AA5" s="382"/>
      <c r="AB5" s="382"/>
      <c r="AC5" s="375"/>
    </row>
    <row r="6" spans="1:29" s="383" customFormat="1" ht="12" customHeight="1">
      <c r="A6" s="560"/>
      <c r="B6" s="561"/>
      <c r="C6" s="553"/>
      <c r="D6" s="553" t="s">
        <v>61</v>
      </c>
      <c r="E6" s="553"/>
      <c r="F6" s="553"/>
      <c r="G6" s="553"/>
      <c r="H6" s="553"/>
      <c r="I6" s="554"/>
      <c r="J6" s="553"/>
      <c r="K6" s="553" t="s">
        <v>61</v>
      </c>
      <c r="L6" s="553"/>
      <c r="M6" s="553"/>
      <c r="N6" s="553"/>
      <c r="O6" s="553"/>
      <c r="P6" s="554"/>
      <c r="Q6" s="553"/>
      <c r="R6" s="553" t="s">
        <v>61</v>
      </c>
      <c r="S6" s="553"/>
      <c r="T6" s="553"/>
      <c r="U6" s="553"/>
      <c r="V6" s="553"/>
      <c r="W6" s="554"/>
      <c r="X6" s="552"/>
      <c r="Y6" s="562"/>
      <c r="Z6" s="381"/>
      <c r="AA6" s="382"/>
      <c r="AB6" s="382"/>
      <c r="AC6" s="375"/>
    </row>
    <row r="7" spans="1:29" s="394" customFormat="1" ht="13.5" customHeight="1">
      <c r="A7" s="384">
        <v>1</v>
      </c>
      <c r="B7" s="385" t="str">
        <f>IF(Регистрация!$D$6&lt;A7," ",CONCATENATE(VLOOKUP(A7,Регистрация!$B$7:$M$55,3,0)," ",VLOOKUP(A7,Регистрация!$B$7:$M$55,4,0)," ","(",VLOOKUP(A7,Регистрация!$B$7:$M$55,11,0),")"))</f>
        <v>Жданов  Максим (Лопухов В.А.)</v>
      </c>
      <c r="C7" s="386"/>
      <c r="D7" s="387"/>
      <c r="E7" s="387"/>
      <c r="F7" s="387"/>
      <c r="G7" s="387"/>
      <c r="H7" s="387"/>
      <c r="I7" s="388"/>
      <c r="J7" s="386"/>
      <c r="K7" s="387"/>
      <c r="L7" s="387"/>
      <c r="M7" s="387"/>
      <c r="N7" s="387"/>
      <c r="O7" s="387"/>
      <c r="P7" s="388"/>
      <c r="Q7" s="389"/>
      <c r="R7" s="387"/>
      <c r="S7" s="387"/>
      <c r="T7" s="387"/>
      <c r="U7" s="387"/>
      <c r="V7" s="387"/>
      <c r="W7" s="388"/>
      <c r="X7" s="390"/>
      <c r="Y7" s="391"/>
      <c r="Z7" s="381"/>
      <c r="AA7" s="382"/>
      <c r="AB7" s="392"/>
      <c r="AC7" s="393"/>
    </row>
    <row r="8" spans="1:29" s="394" customFormat="1" ht="13.5" customHeight="1">
      <c r="A8" s="395">
        <v>2</v>
      </c>
      <c r="B8" s="396" t="str">
        <f>IF(Регистрация!$D$6&lt;A8," ",CONCATENATE(VLOOKUP(A8,Регистрация!$B$7:$M$55,3,0)," ",VLOOKUP(A8,Регистрация!$B$7:$M$55,4,0)," ","(",VLOOKUP(A8,Регистрация!$B$7:$M$55,11,0),")"))</f>
        <v>Колтырин Игорь (Хайдуков А.В)</v>
      </c>
      <c r="C8" s="397"/>
      <c r="D8" s="398"/>
      <c r="E8" s="398"/>
      <c r="F8" s="398"/>
      <c r="G8" s="398"/>
      <c r="H8" s="398"/>
      <c r="I8" s="399"/>
      <c r="J8" s="397"/>
      <c r="K8" s="398"/>
      <c r="L8" s="398"/>
      <c r="M8" s="398"/>
      <c r="N8" s="398"/>
      <c r="O8" s="398"/>
      <c r="P8" s="399"/>
      <c r="Q8" s="400"/>
      <c r="R8" s="398"/>
      <c r="S8" s="398"/>
      <c r="T8" s="398"/>
      <c r="U8" s="398"/>
      <c r="V8" s="398"/>
      <c r="W8" s="399"/>
      <c r="X8" s="401"/>
      <c r="Y8" s="402"/>
      <c r="Z8" s="381"/>
      <c r="AA8" s="382"/>
      <c r="AB8" s="392"/>
      <c r="AC8" s="393"/>
    </row>
    <row r="9" spans="1:29" s="394" customFormat="1" ht="13.5" customHeight="1">
      <c r="A9" s="395">
        <v>3</v>
      </c>
      <c r="B9" s="396" t="str">
        <f>IF(Регистрация!$D$6&lt;A9," ",CONCATENATE(VLOOKUP(A9,Регистрация!$B$7:$M$55,3,0)," ",VLOOKUP(A9,Регистрация!$B$7:$M$55,4,0)," ","(",VLOOKUP(A9,Регистрация!$B$7:$M$55,11,0),")"))</f>
        <v>Подольский Михаил (Страхов В.Д.)</v>
      </c>
      <c r="C9" s="397"/>
      <c r="D9" s="398"/>
      <c r="E9" s="398"/>
      <c r="F9" s="398"/>
      <c r="G9" s="398"/>
      <c r="H9" s="398"/>
      <c r="I9" s="399"/>
      <c r="J9" s="397"/>
      <c r="K9" s="398"/>
      <c r="L9" s="398"/>
      <c r="M9" s="398"/>
      <c r="N9" s="398"/>
      <c r="O9" s="398"/>
      <c r="P9" s="399"/>
      <c r="Q9" s="397"/>
      <c r="R9" s="398"/>
      <c r="S9" s="398"/>
      <c r="T9" s="398"/>
      <c r="U9" s="398"/>
      <c r="V9" s="398"/>
      <c r="W9" s="399"/>
      <c r="X9" s="401"/>
      <c r="Y9" s="402"/>
      <c r="Z9" s="381"/>
      <c r="AA9" s="382"/>
      <c r="AB9" s="392"/>
      <c r="AC9" s="393"/>
    </row>
    <row r="10" spans="1:29" s="394" customFormat="1" ht="13.5" customHeight="1">
      <c r="A10" s="395">
        <v>4</v>
      </c>
      <c r="B10" s="396" t="str">
        <f>IF(Регистрация!$D$6&lt;A10," ",CONCATENATE(VLOOKUP(A10,Регистрация!$B$7:$M$55,3,0)," ",VLOOKUP(A10,Регистрация!$B$7:$M$55,4,0)," ","(",VLOOKUP(A10,Регистрация!$B$7:$M$55,11,0),")"))</f>
        <v>Найфонов Тимур (Попкова А.В., Высоколов Е.А.)</v>
      </c>
      <c r="C10" s="397"/>
      <c r="D10" s="398"/>
      <c r="E10" s="398"/>
      <c r="F10" s="398"/>
      <c r="G10" s="398"/>
      <c r="H10" s="398"/>
      <c r="I10" s="399"/>
      <c r="J10" s="400"/>
      <c r="K10" s="398"/>
      <c r="L10" s="398"/>
      <c r="M10" s="398"/>
      <c r="N10" s="398"/>
      <c r="O10" s="398"/>
      <c r="P10" s="399"/>
      <c r="Q10" s="400"/>
      <c r="R10" s="398"/>
      <c r="S10" s="398"/>
      <c r="T10" s="398"/>
      <c r="U10" s="398"/>
      <c r="V10" s="398"/>
      <c r="W10" s="399"/>
      <c r="X10" s="401"/>
      <c r="Y10" s="402"/>
      <c r="Z10" s="381"/>
      <c r="AA10" s="382"/>
      <c r="AB10" s="392"/>
      <c r="AC10" s="393"/>
    </row>
    <row r="11" spans="1:29" s="394" customFormat="1" ht="13.5" customHeight="1">
      <c r="A11" s="395">
        <v>5</v>
      </c>
      <c r="B11" s="396" t="str">
        <f>IF(Регистрация!$D$6&lt;A11," ",CONCATENATE(VLOOKUP(A11,Регистрация!$B$7:$M$55,3,0)," ",VLOOKUP(A11,Регистрация!$B$7:$M$55,4,0)," ","(",VLOOKUP(A11,Регистрация!$B$7:$M$55,11,0),")"))</f>
        <v>Соловьев  Федор  (Кожевников М.Н.)</v>
      </c>
      <c r="C11" s="397"/>
      <c r="D11" s="398"/>
      <c r="E11" s="398"/>
      <c r="F11" s="398"/>
      <c r="G11" s="398"/>
      <c r="H11" s="398"/>
      <c r="I11" s="399"/>
      <c r="J11" s="397"/>
      <c r="K11" s="398"/>
      <c r="L11" s="398"/>
      <c r="M11" s="398"/>
      <c r="N11" s="398"/>
      <c r="O11" s="398"/>
      <c r="P11" s="399"/>
      <c r="Q11" s="397"/>
      <c r="R11" s="398"/>
      <c r="S11" s="398"/>
      <c r="T11" s="398"/>
      <c r="U11" s="398"/>
      <c r="V11" s="398"/>
      <c r="W11" s="399"/>
      <c r="X11" s="401"/>
      <c r="Y11" s="402"/>
      <c r="Z11" s="381"/>
      <c r="AA11" s="382"/>
      <c r="AB11" s="392"/>
      <c r="AC11" s="393"/>
    </row>
    <row r="12" spans="1:29" s="394" customFormat="1" ht="13.5" customHeight="1">
      <c r="A12" s="395">
        <v>6</v>
      </c>
      <c r="B12" s="396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397"/>
      <c r="D12" s="398"/>
      <c r="E12" s="398"/>
      <c r="F12" s="398"/>
      <c r="G12" s="398"/>
      <c r="H12" s="398"/>
      <c r="I12" s="399"/>
      <c r="J12" s="400"/>
      <c r="K12" s="398"/>
      <c r="L12" s="398"/>
      <c r="M12" s="398"/>
      <c r="N12" s="398"/>
      <c r="O12" s="398"/>
      <c r="P12" s="399"/>
      <c r="Q12" s="400"/>
      <c r="R12" s="398"/>
      <c r="S12" s="398"/>
      <c r="T12" s="398"/>
      <c r="U12" s="398"/>
      <c r="V12" s="398"/>
      <c r="W12" s="399"/>
      <c r="X12" s="401"/>
      <c r="Y12" s="402"/>
      <c r="Z12" s="381"/>
      <c r="AA12" s="382"/>
      <c r="AB12" s="392"/>
      <c r="AC12" s="393"/>
    </row>
    <row r="13" spans="1:29" s="394" customFormat="1" ht="13.5" customHeight="1">
      <c r="A13" s="395">
        <v>7</v>
      </c>
      <c r="B13" s="396" t="str">
        <f>IF(Регистрация!$D$6&lt;A13," ",CONCATENATE(VLOOKUP(A13,Регистрация!$B$7:$M$55,3,0)," ",VLOOKUP(A13,Регистрация!$B$7:$M$55,4,0)," ","(",VLOOKUP(A13,Регистрация!$B$7:$M$55,11,0),")"))</f>
        <v xml:space="preserve"> </v>
      </c>
      <c r="C13" s="397"/>
      <c r="D13" s="398"/>
      <c r="E13" s="398"/>
      <c r="F13" s="398"/>
      <c r="G13" s="398"/>
      <c r="H13" s="398"/>
      <c r="I13" s="399"/>
      <c r="J13" s="400"/>
      <c r="K13" s="398"/>
      <c r="L13" s="398"/>
      <c r="M13" s="398"/>
      <c r="N13" s="398"/>
      <c r="O13" s="398"/>
      <c r="P13" s="399"/>
      <c r="Q13" s="400"/>
      <c r="R13" s="398"/>
      <c r="S13" s="398"/>
      <c r="T13" s="398"/>
      <c r="U13" s="398"/>
      <c r="V13" s="398"/>
      <c r="W13" s="399"/>
      <c r="X13" s="401"/>
      <c r="Y13" s="402"/>
      <c r="Z13" s="381"/>
      <c r="AA13" s="382"/>
      <c r="AB13" s="392"/>
      <c r="AC13" s="393"/>
    </row>
    <row r="14" spans="1:29" s="394" customFormat="1" ht="13.5" customHeight="1">
      <c r="A14" s="395">
        <v>8</v>
      </c>
      <c r="B14" s="396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397"/>
      <c r="D14" s="398"/>
      <c r="E14" s="398"/>
      <c r="F14" s="398"/>
      <c r="G14" s="398"/>
      <c r="H14" s="398"/>
      <c r="I14" s="399"/>
      <c r="J14" s="397"/>
      <c r="K14" s="398"/>
      <c r="L14" s="398"/>
      <c r="M14" s="398"/>
      <c r="N14" s="398"/>
      <c r="O14" s="398"/>
      <c r="P14" s="399"/>
      <c r="Q14" s="400"/>
      <c r="R14" s="398"/>
      <c r="S14" s="398"/>
      <c r="T14" s="398"/>
      <c r="U14" s="398"/>
      <c r="V14" s="398"/>
      <c r="W14" s="399"/>
      <c r="X14" s="401"/>
      <c r="Y14" s="402"/>
      <c r="Z14" s="381"/>
      <c r="AA14" s="382"/>
      <c r="AB14" s="392"/>
      <c r="AC14" s="393"/>
    </row>
    <row r="15" spans="1:29" s="394" customFormat="1" ht="13.5" customHeight="1">
      <c r="A15" s="395">
        <v>9</v>
      </c>
      <c r="B15" s="396" t="str">
        <f>IF(Регистрация!$D$6&lt;A15," ",CONCATENATE(VLOOKUP(A15,Регистрация!$B$7:$M$55,3,0)," ",VLOOKUP(A15,Регистрация!$B$7:$M$55,4,0)," ","(",VLOOKUP(A15,Регистрация!$B$7:$M$55,11,0),")"))</f>
        <v xml:space="preserve"> </v>
      </c>
      <c r="C15" s="397"/>
      <c r="D15" s="398"/>
      <c r="E15" s="398"/>
      <c r="F15" s="398"/>
      <c r="G15" s="398"/>
      <c r="H15" s="398"/>
      <c r="I15" s="399"/>
      <c r="J15" s="397"/>
      <c r="K15" s="398"/>
      <c r="L15" s="398"/>
      <c r="M15" s="398"/>
      <c r="N15" s="398"/>
      <c r="O15" s="398"/>
      <c r="P15" s="399"/>
      <c r="Q15" s="397"/>
      <c r="R15" s="398"/>
      <c r="S15" s="398"/>
      <c r="T15" s="398"/>
      <c r="U15" s="398"/>
      <c r="V15" s="398"/>
      <c r="W15" s="399"/>
      <c r="X15" s="401"/>
      <c r="Y15" s="402"/>
      <c r="Z15" s="381"/>
      <c r="AA15" s="382"/>
      <c r="AB15" s="392"/>
      <c r="AC15" s="393"/>
    </row>
    <row r="16" spans="1:29" s="394" customFormat="1" ht="13.5" customHeight="1">
      <c r="A16" s="395">
        <v>10</v>
      </c>
      <c r="B16" s="396" t="str">
        <f>IF(Регистрация!$D$6&lt;A16," ",CONCATENATE(VLOOKUP(A16,Регистрация!$B$7:$M$55,3,0)," ",VLOOKUP(A16,Регистрация!$B$7:$M$55,4,0)," ","(",VLOOKUP(A16,Регистрация!$B$7:$M$55,11,0),")"))</f>
        <v xml:space="preserve"> </v>
      </c>
      <c r="C16" s="397"/>
      <c r="D16" s="398"/>
      <c r="E16" s="398"/>
      <c r="F16" s="398"/>
      <c r="G16" s="398"/>
      <c r="H16" s="398"/>
      <c r="I16" s="399"/>
      <c r="J16" s="400"/>
      <c r="K16" s="398"/>
      <c r="L16" s="398"/>
      <c r="M16" s="398"/>
      <c r="N16" s="398"/>
      <c r="O16" s="398"/>
      <c r="P16" s="399"/>
      <c r="Q16" s="400"/>
      <c r="R16" s="398"/>
      <c r="S16" s="398"/>
      <c r="T16" s="398"/>
      <c r="U16" s="398"/>
      <c r="V16" s="398"/>
      <c r="W16" s="399"/>
      <c r="X16" s="401"/>
      <c r="Y16" s="402"/>
      <c r="Z16" s="381"/>
      <c r="AA16" s="382"/>
      <c r="AB16" s="392"/>
      <c r="AC16" s="393"/>
    </row>
    <row r="17" spans="1:29" s="394" customFormat="1" ht="13.5" customHeight="1">
      <c r="A17" s="395">
        <v>11</v>
      </c>
      <c r="B17" s="396" t="str">
        <f>IF(Регистрация!$D$6&lt;A17," ",CONCATENATE(VLOOKUP(A17,Регистрация!$B$7:$M$55,3,0)," ",VLOOKUP(A17,Регистрация!$B$7:$M$55,4,0)," ","(",VLOOKUP(A17,Регистрация!$B$7:$M$55,11,0),")"))</f>
        <v xml:space="preserve"> </v>
      </c>
      <c r="C17" s="397"/>
      <c r="D17" s="398"/>
      <c r="E17" s="398"/>
      <c r="F17" s="398"/>
      <c r="G17" s="398"/>
      <c r="H17" s="398"/>
      <c r="I17" s="399"/>
      <c r="J17" s="397"/>
      <c r="K17" s="398"/>
      <c r="L17" s="398"/>
      <c r="M17" s="398"/>
      <c r="N17" s="398"/>
      <c r="O17" s="398"/>
      <c r="P17" s="399"/>
      <c r="Q17" s="400"/>
      <c r="R17" s="398"/>
      <c r="S17" s="398"/>
      <c r="T17" s="398"/>
      <c r="U17" s="398"/>
      <c r="V17" s="398"/>
      <c r="W17" s="399"/>
      <c r="X17" s="401"/>
      <c r="Y17" s="402"/>
      <c r="Z17" s="381"/>
      <c r="AA17" s="382"/>
      <c r="AB17" s="392"/>
      <c r="AC17" s="393"/>
    </row>
    <row r="18" spans="1:29" s="394" customFormat="1" ht="13.5" customHeight="1">
      <c r="A18" s="395">
        <v>12</v>
      </c>
      <c r="B18" s="396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397"/>
      <c r="D18" s="398"/>
      <c r="E18" s="398"/>
      <c r="F18" s="398"/>
      <c r="G18" s="398"/>
      <c r="H18" s="398"/>
      <c r="I18" s="399"/>
      <c r="J18" s="397"/>
      <c r="K18" s="398"/>
      <c r="L18" s="398"/>
      <c r="M18" s="398"/>
      <c r="N18" s="398"/>
      <c r="O18" s="398"/>
      <c r="P18" s="399"/>
      <c r="Q18" s="397"/>
      <c r="R18" s="398"/>
      <c r="S18" s="398"/>
      <c r="T18" s="398"/>
      <c r="U18" s="398"/>
      <c r="V18" s="398"/>
      <c r="W18" s="399"/>
      <c r="X18" s="401"/>
      <c r="Y18" s="402"/>
      <c r="Z18" s="381"/>
      <c r="AA18" s="382"/>
      <c r="AB18" s="392"/>
      <c r="AC18" s="393"/>
    </row>
    <row r="19" spans="1:29" s="394" customFormat="1" ht="13.5" customHeight="1">
      <c r="A19" s="395">
        <v>13</v>
      </c>
      <c r="B19" s="396" t="str">
        <f>IF(Регистрация!$D$6&lt;A19," ",CONCATENATE(VLOOKUP(A19,Регистрация!$B$7:$M$55,3,0)," ",VLOOKUP(A19,Регистрация!$B$7:$M$55,4,0)," ","(",VLOOKUP(A19,Регистрация!$B$7:$M$55,11,0),")"))</f>
        <v xml:space="preserve"> </v>
      </c>
      <c r="C19" s="397"/>
      <c r="D19" s="398"/>
      <c r="E19" s="398"/>
      <c r="F19" s="398"/>
      <c r="G19" s="398"/>
      <c r="H19" s="398"/>
      <c r="I19" s="399"/>
      <c r="J19" s="400"/>
      <c r="K19" s="398"/>
      <c r="L19" s="398"/>
      <c r="M19" s="398"/>
      <c r="N19" s="398"/>
      <c r="O19" s="398"/>
      <c r="P19" s="399"/>
      <c r="Q19" s="400"/>
      <c r="R19" s="398"/>
      <c r="S19" s="398"/>
      <c r="T19" s="398"/>
      <c r="U19" s="398"/>
      <c r="V19" s="398"/>
      <c r="W19" s="399"/>
      <c r="X19" s="401"/>
      <c r="Y19" s="402"/>
      <c r="Z19" s="381"/>
      <c r="AA19" s="382"/>
      <c r="AB19" s="392"/>
      <c r="AC19" s="393"/>
    </row>
    <row r="20" spans="1:29" s="394" customFormat="1" ht="13.5" customHeight="1">
      <c r="A20" s="395">
        <v>14</v>
      </c>
      <c r="B20" s="396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400"/>
      <c r="D20" s="398"/>
      <c r="E20" s="398"/>
      <c r="F20" s="398"/>
      <c r="G20" s="398"/>
      <c r="H20" s="398"/>
      <c r="I20" s="399"/>
      <c r="J20" s="400"/>
      <c r="K20" s="398"/>
      <c r="L20" s="398"/>
      <c r="M20" s="398"/>
      <c r="N20" s="398"/>
      <c r="O20" s="398"/>
      <c r="P20" s="399"/>
      <c r="Q20" s="400"/>
      <c r="R20" s="398"/>
      <c r="S20" s="398"/>
      <c r="T20" s="398"/>
      <c r="U20" s="398"/>
      <c r="V20" s="398"/>
      <c r="W20" s="399"/>
      <c r="X20" s="401"/>
      <c r="Y20" s="402"/>
      <c r="Z20" s="381"/>
      <c r="AA20" s="403"/>
      <c r="AB20" s="392"/>
      <c r="AC20" s="393"/>
    </row>
    <row r="21" spans="1:29" s="394" customFormat="1" ht="13.5" customHeight="1">
      <c r="A21" s="395">
        <v>15</v>
      </c>
      <c r="B21" s="396" t="str">
        <f>IF(Регистрация!$D$6&lt;A21," ",CONCATENATE(VLOOKUP(A21,Регистрация!$B$7:$M$55,3,0)," ",VLOOKUP(A21,Регистрация!$B$7:$M$55,4,0)," ","(",VLOOKUP(A21,Регистрация!$B$7:$M$55,11,0),")"))</f>
        <v xml:space="preserve"> </v>
      </c>
      <c r="C21" s="400"/>
      <c r="D21" s="398"/>
      <c r="E21" s="398"/>
      <c r="F21" s="398"/>
      <c r="G21" s="398"/>
      <c r="H21" s="398"/>
      <c r="I21" s="399"/>
      <c r="J21" s="400"/>
      <c r="K21" s="398"/>
      <c r="L21" s="398"/>
      <c r="M21" s="398"/>
      <c r="N21" s="398"/>
      <c r="O21" s="398"/>
      <c r="P21" s="399"/>
      <c r="Q21" s="400"/>
      <c r="R21" s="398"/>
      <c r="S21" s="398"/>
      <c r="T21" s="398"/>
      <c r="U21" s="398"/>
      <c r="V21" s="398"/>
      <c r="W21" s="399"/>
      <c r="X21" s="401"/>
      <c r="Y21" s="402"/>
      <c r="Z21" s="381"/>
      <c r="AA21" s="403"/>
      <c r="AB21" s="392"/>
      <c r="AC21" s="393"/>
    </row>
    <row r="22" spans="1:29" s="394" customFormat="1" ht="13.5" customHeight="1">
      <c r="A22" s="395">
        <v>16</v>
      </c>
      <c r="B22" s="396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400"/>
      <c r="D22" s="398"/>
      <c r="E22" s="398"/>
      <c r="F22" s="398"/>
      <c r="G22" s="398"/>
      <c r="H22" s="398"/>
      <c r="I22" s="399"/>
      <c r="J22" s="400"/>
      <c r="K22" s="398"/>
      <c r="L22" s="398"/>
      <c r="M22" s="398"/>
      <c r="N22" s="398"/>
      <c r="O22" s="398"/>
      <c r="P22" s="399"/>
      <c r="Q22" s="400"/>
      <c r="R22" s="398"/>
      <c r="S22" s="398"/>
      <c r="T22" s="398"/>
      <c r="U22" s="398"/>
      <c r="V22" s="398"/>
      <c r="W22" s="399"/>
      <c r="X22" s="401"/>
      <c r="Y22" s="402"/>
      <c r="Z22" s="404"/>
      <c r="AA22" s="403"/>
      <c r="AB22" s="392"/>
      <c r="AC22" s="393"/>
    </row>
    <row r="23" spans="1:29" s="394" customFormat="1" ht="13.5" customHeight="1">
      <c r="A23" s="395">
        <v>17</v>
      </c>
      <c r="B23" s="396" t="str">
        <f>IF(Регистрация!$D$6&lt;A23," ",CONCATENATE(VLOOKUP(A23,Регистрация!$B$7:$M$55,3,0)," ",VLOOKUP(A23,Регистрация!$B$7:$M$55,4,0)," ","(",VLOOKUP(A23,Регистрация!$B$7:$M$55,11,0),")"))</f>
        <v xml:space="preserve"> </v>
      </c>
      <c r="C23" s="400"/>
      <c r="D23" s="398"/>
      <c r="E23" s="398"/>
      <c r="F23" s="398"/>
      <c r="G23" s="398"/>
      <c r="H23" s="398"/>
      <c r="I23" s="399"/>
      <c r="J23" s="400"/>
      <c r="K23" s="398"/>
      <c r="L23" s="398"/>
      <c r="M23" s="398"/>
      <c r="N23" s="398"/>
      <c r="O23" s="398"/>
      <c r="P23" s="399"/>
      <c r="Q23" s="400"/>
      <c r="R23" s="398"/>
      <c r="S23" s="398"/>
      <c r="T23" s="398"/>
      <c r="U23" s="398"/>
      <c r="V23" s="398"/>
      <c r="W23" s="399"/>
      <c r="X23" s="401"/>
      <c r="Y23" s="402"/>
      <c r="Z23" s="404"/>
      <c r="AA23" s="403"/>
      <c r="AB23" s="392"/>
      <c r="AC23" s="393"/>
    </row>
    <row r="24" spans="1:29" s="394" customFormat="1" ht="13.5" customHeight="1">
      <c r="A24" s="395">
        <v>18</v>
      </c>
      <c r="B24" s="396" t="str">
        <f>IF(Регистрация!$D$6&lt;A24," ",CONCATENATE(VLOOKUP(A24,Регистрация!$B$7:$M$55,3,0)," ",VLOOKUP(A24,Регистрация!$B$7:$M$55,4,0)," ","(",VLOOKUP(A24,Регистрация!$B$7:$M$55,11,0),")"))</f>
        <v xml:space="preserve"> </v>
      </c>
      <c r="C24" s="400"/>
      <c r="D24" s="398"/>
      <c r="E24" s="398"/>
      <c r="F24" s="398"/>
      <c r="G24" s="398"/>
      <c r="H24" s="398"/>
      <c r="I24" s="399"/>
      <c r="J24" s="400"/>
      <c r="K24" s="398"/>
      <c r="L24" s="398"/>
      <c r="M24" s="398"/>
      <c r="N24" s="398"/>
      <c r="O24" s="398"/>
      <c r="P24" s="399"/>
      <c r="Q24" s="400"/>
      <c r="R24" s="398"/>
      <c r="S24" s="398"/>
      <c r="T24" s="398"/>
      <c r="U24" s="398"/>
      <c r="V24" s="398"/>
      <c r="W24" s="399"/>
      <c r="X24" s="401"/>
      <c r="Y24" s="402"/>
      <c r="Z24" s="404"/>
      <c r="AA24" s="403"/>
      <c r="AB24" s="392"/>
      <c r="AC24" s="393"/>
    </row>
    <row r="25" spans="1:29" s="394" customFormat="1" ht="13.5" customHeight="1">
      <c r="A25" s="395">
        <v>19</v>
      </c>
      <c r="B25" s="396" t="str">
        <f>IF(Регистрация!$D$6&lt;A25," ",CONCATENATE(VLOOKUP(A25,Регистрация!$B$7:$M$55,3,0)," ",VLOOKUP(A25,Регистрация!$B$7:$M$55,4,0)," ","(",VLOOKUP(A25,Регистрация!$B$7:$M$55,11,0),")"))</f>
        <v xml:space="preserve"> </v>
      </c>
      <c r="C25" s="400"/>
      <c r="D25" s="398"/>
      <c r="E25" s="398"/>
      <c r="F25" s="398"/>
      <c r="G25" s="398"/>
      <c r="H25" s="398"/>
      <c r="I25" s="399"/>
      <c r="J25" s="400"/>
      <c r="K25" s="398"/>
      <c r="L25" s="398"/>
      <c r="M25" s="398"/>
      <c r="N25" s="398"/>
      <c r="O25" s="398"/>
      <c r="P25" s="399"/>
      <c r="Q25" s="400"/>
      <c r="R25" s="398"/>
      <c r="S25" s="398"/>
      <c r="T25" s="398"/>
      <c r="U25" s="398"/>
      <c r="V25" s="398"/>
      <c r="W25" s="399"/>
      <c r="X25" s="401"/>
      <c r="Y25" s="402"/>
      <c r="Z25" s="381"/>
      <c r="AA25" s="403"/>
      <c r="AB25" s="392"/>
      <c r="AC25" s="393"/>
    </row>
    <row r="26" spans="1:29" s="394" customFormat="1" ht="13.5" customHeight="1">
      <c r="A26" s="395">
        <v>20</v>
      </c>
      <c r="B26" s="396" t="str">
        <f>IF(Регистрация!$D$6&lt;A26," ",CONCATENATE(VLOOKUP(A26,Регистрация!$B$7:$M$55,3,0)," ",VLOOKUP(A26,Регистрация!$B$7:$M$55,4,0)," ","(",VLOOKUP(A26,Регистрация!$B$7:$M$55,11,0),")"))</f>
        <v xml:space="preserve"> </v>
      </c>
      <c r="C26" s="400"/>
      <c r="D26" s="398"/>
      <c r="E26" s="398"/>
      <c r="F26" s="398"/>
      <c r="G26" s="398"/>
      <c r="H26" s="398"/>
      <c r="I26" s="399"/>
      <c r="J26" s="400"/>
      <c r="K26" s="398"/>
      <c r="L26" s="398"/>
      <c r="M26" s="398"/>
      <c r="N26" s="398"/>
      <c r="O26" s="398"/>
      <c r="P26" s="399"/>
      <c r="Q26" s="400"/>
      <c r="R26" s="398"/>
      <c r="S26" s="398"/>
      <c r="T26" s="398"/>
      <c r="U26" s="398"/>
      <c r="V26" s="398"/>
      <c r="W26" s="399"/>
      <c r="X26" s="401"/>
      <c r="Y26" s="402"/>
      <c r="Z26" s="381"/>
      <c r="AA26" s="403"/>
      <c r="AB26" s="392"/>
      <c r="AC26" s="393"/>
    </row>
    <row r="27" spans="1:29" s="394" customFormat="1" ht="13.5" customHeight="1">
      <c r="A27" s="395">
        <v>21</v>
      </c>
      <c r="B27" s="396" t="str">
        <f>IF(Регистрация!$D$6&lt;A27," ",CONCATENATE(VLOOKUP(A27,Регистрация!$B$7:$M$55,3,0)," ",VLOOKUP(A27,Регистрация!$B$7:$M$55,4,0)," ","(",VLOOKUP(A27,Регистрация!$B$7:$M$55,11,0),")"))</f>
        <v xml:space="preserve"> </v>
      </c>
      <c r="C27" s="400"/>
      <c r="D27" s="398"/>
      <c r="E27" s="398"/>
      <c r="F27" s="398"/>
      <c r="G27" s="398"/>
      <c r="H27" s="398"/>
      <c r="I27" s="399"/>
      <c r="J27" s="400"/>
      <c r="K27" s="398"/>
      <c r="L27" s="398"/>
      <c r="M27" s="398"/>
      <c r="N27" s="398"/>
      <c r="O27" s="398"/>
      <c r="P27" s="399"/>
      <c r="Q27" s="400"/>
      <c r="R27" s="398"/>
      <c r="S27" s="398"/>
      <c r="T27" s="398"/>
      <c r="U27" s="398"/>
      <c r="V27" s="398"/>
      <c r="W27" s="399"/>
      <c r="X27" s="401"/>
      <c r="Y27" s="402"/>
      <c r="Z27" s="381"/>
      <c r="AA27" s="403"/>
      <c r="AB27" s="392"/>
      <c r="AC27" s="393"/>
    </row>
    <row r="28" spans="1:29" s="394" customFormat="1" ht="13.5" customHeight="1">
      <c r="A28" s="395">
        <v>22</v>
      </c>
      <c r="B28" s="396" t="str">
        <f>IF(Регистрация!$D$6&lt;A28," ",CONCATENATE(VLOOKUP(A28,Регистрация!$B$7:$M$55,3,0)," ",VLOOKUP(A28,Регистрация!$B$7:$M$55,4,0)," ","(",VLOOKUP(A28,Регистрация!$B$7:$M$55,11,0),")"))</f>
        <v xml:space="preserve"> </v>
      </c>
      <c r="C28" s="400"/>
      <c r="D28" s="398"/>
      <c r="E28" s="398"/>
      <c r="F28" s="398"/>
      <c r="G28" s="398"/>
      <c r="H28" s="398"/>
      <c r="I28" s="399"/>
      <c r="J28" s="400"/>
      <c r="K28" s="398"/>
      <c r="L28" s="398"/>
      <c r="M28" s="398"/>
      <c r="N28" s="398"/>
      <c r="O28" s="398"/>
      <c r="P28" s="399"/>
      <c r="Q28" s="400"/>
      <c r="R28" s="398"/>
      <c r="S28" s="398"/>
      <c r="T28" s="398"/>
      <c r="U28" s="398"/>
      <c r="V28" s="398"/>
      <c r="W28" s="399"/>
      <c r="X28" s="401"/>
      <c r="Y28" s="402"/>
      <c r="Z28" s="381"/>
      <c r="AA28" s="403"/>
      <c r="AB28" s="392"/>
      <c r="AC28" s="393"/>
    </row>
    <row r="29" spans="1:29" s="394" customFormat="1" ht="13.5" customHeight="1">
      <c r="A29" s="395">
        <v>23</v>
      </c>
      <c r="B29" s="396" t="str">
        <f>IF(Регистрация!$D$6&lt;A29," ",CONCATENATE(VLOOKUP(A29,Регистрация!$B$7:$M$55,3,0)," ",VLOOKUP(A29,Регистрация!$B$7:$M$55,4,0)," ","(",VLOOKUP(A29,Регистрация!$B$7:$M$55,11,0),")"))</f>
        <v xml:space="preserve"> </v>
      </c>
      <c r="C29" s="400"/>
      <c r="D29" s="398"/>
      <c r="E29" s="398"/>
      <c r="F29" s="398"/>
      <c r="G29" s="398"/>
      <c r="H29" s="398"/>
      <c r="I29" s="399"/>
      <c r="J29" s="400"/>
      <c r="K29" s="398"/>
      <c r="L29" s="398"/>
      <c r="M29" s="398"/>
      <c r="N29" s="398"/>
      <c r="O29" s="398"/>
      <c r="P29" s="399"/>
      <c r="Q29" s="400"/>
      <c r="R29" s="398"/>
      <c r="S29" s="398"/>
      <c r="T29" s="398"/>
      <c r="U29" s="398"/>
      <c r="V29" s="398"/>
      <c r="W29" s="399"/>
      <c r="X29" s="401"/>
      <c r="Y29" s="402"/>
      <c r="Z29" s="404"/>
      <c r="AA29" s="403"/>
      <c r="AB29" s="392"/>
      <c r="AC29" s="393"/>
    </row>
    <row r="30" spans="1:29" s="394" customFormat="1" ht="13.5" customHeight="1">
      <c r="A30" s="395">
        <v>24</v>
      </c>
      <c r="B30" s="396" t="str">
        <f>IF(Регистрация!$D$6&lt;A30," ",CONCATENATE(VLOOKUP(A30,Регистрация!$B$7:$M$55,3,0)," ",VLOOKUP(A30,Регистрация!$B$7:$M$55,4,0)," ","(",VLOOKUP(A30,Регистрация!$B$7:$M$55,11,0),")"))</f>
        <v xml:space="preserve"> </v>
      </c>
      <c r="C30" s="400"/>
      <c r="D30" s="398"/>
      <c r="E30" s="398"/>
      <c r="F30" s="398"/>
      <c r="G30" s="398"/>
      <c r="H30" s="398"/>
      <c r="I30" s="399"/>
      <c r="J30" s="400"/>
      <c r="K30" s="398"/>
      <c r="L30" s="398"/>
      <c r="M30" s="398"/>
      <c r="N30" s="398"/>
      <c r="O30" s="398"/>
      <c r="P30" s="399"/>
      <c r="Q30" s="400"/>
      <c r="R30" s="398"/>
      <c r="S30" s="398"/>
      <c r="T30" s="398"/>
      <c r="U30" s="398"/>
      <c r="V30" s="398"/>
      <c r="W30" s="399"/>
      <c r="X30" s="401"/>
      <c r="Y30" s="402"/>
      <c r="Z30" s="404"/>
      <c r="AA30" s="403"/>
      <c r="AB30" s="392"/>
      <c r="AC30" s="393"/>
    </row>
    <row r="31" spans="1:29" s="394" customFormat="1" ht="13.5" customHeight="1">
      <c r="A31" s="395">
        <v>25</v>
      </c>
      <c r="B31" s="396" t="str">
        <f>IF(Регистрация!$D$6&lt;A31," ",CONCATENATE(VLOOKUP(A31,Регистрация!$B$7:$M$55,3,0)," ",VLOOKUP(A31,Регистрация!$B$7:$M$55,4,0)," ","(",VLOOKUP(A31,Регистрация!$B$7:$M$55,11,0),")"))</f>
        <v xml:space="preserve"> </v>
      </c>
      <c r="C31" s="400"/>
      <c r="D31" s="398"/>
      <c r="E31" s="398"/>
      <c r="F31" s="398"/>
      <c r="G31" s="398"/>
      <c r="H31" s="398"/>
      <c r="I31" s="399"/>
      <c r="J31" s="400"/>
      <c r="K31" s="398"/>
      <c r="L31" s="398"/>
      <c r="M31" s="398"/>
      <c r="N31" s="398"/>
      <c r="O31" s="398"/>
      <c r="P31" s="399"/>
      <c r="Q31" s="400"/>
      <c r="R31" s="398"/>
      <c r="S31" s="398"/>
      <c r="T31" s="398"/>
      <c r="U31" s="398"/>
      <c r="V31" s="398"/>
      <c r="W31" s="399"/>
      <c r="X31" s="401"/>
      <c r="Y31" s="402"/>
      <c r="Z31" s="404"/>
      <c r="AA31" s="403"/>
      <c r="AB31" s="392"/>
      <c r="AC31" s="393"/>
    </row>
    <row r="32" spans="1:29" s="394" customFormat="1" ht="13.5" customHeight="1">
      <c r="A32" s="395">
        <v>26</v>
      </c>
      <c r="B32" s="396" t="str">
        <f>IF(Регистрация!$D$6&lt;A32," ",CONCATENATE(VLOOKUP(A32,Регистрация!$B$7:$M$55,3,0)," ",VLOOKUP(A32,Регистрация!$B$7:$M$55,4,0)," ","(",VLOOKUP(A32,Регистрация!$B$7:$M$55,11,0),")"))</f>
        <v xml:space="preserve"> </v>
      </c>
      <c r="C32" s="400"/>
      <c r="D32" s="398"/>
      <c r="E32" s="398"/>
      <c r="F32" s="398"/>
      <c r="G32" s="398"/>
      <c r="H32" s="398"/>
      <c r="I32" s="399"/>
      <c r="J32" s="400"/>
      <c r="K32" s="398"/>
      <c r="L32" s="398"/>
      <c r="M32" s="398"/>
      <c r="N32" s="398"/>
      <c r="O32" s="398"/>
      <c r="P32" s="399"/>
      <c r="Q32" s="400"/>
      <c r="R32" s="398"/>
      <c r="S32" s="398"/>
      <c r="T32" s="398"/>
      <c r="U32" s="398"/>
      <c r="V32" s="398"/>
      <c r="W32" s="399"/>
      <c r="X32" s="401"/>
      <c r="Y32" s="402"/>
      <c r="Z32" s="381"/>
      <c r="AA32" s="403"/>
      <c r="AB32" s="392"/>
      <c r="AC32" s="393"/>
    </row>
    <row r="33" spans="1:29" s="394" customFormat="1" ht="13.5" customHeight="1">
      <c r="A33" s="395">
        <v>27</v>
      </c>
      <c r="B33" s="396" t="str">
        <f>IF(Регистрация!$D$6&lt;A33," ",CONCATENATE(VLOOKUP(A33,Регистрация!$B$7:$M$55,3,0)," ",VLOOKUP(A33,Регистрация!$B$7:$M$55,4,0)," ","(",VLOOKUP(A33,Регистрация!$B$7:$M$55,11,0),")"))</f>
        <v xml:space="preserve"> </v>
      </c>
      <c r="C33" s="400"/>
      <c r="D33" s="398"/>
      <c r="E33" s="398"/>
      <c r="F33" s="398"/>
      <c r="G33" s="398"/>
      <c r="H33" s="398"/>
      <c r="I33" s="399"/>
      <c r="J33" s="400"/>
      <c r="K33" s="398"/>
      <c r="L33" s="398"/>
      <c r="M33" s="398"/>
      <c r="N33" s="398"/>
      <c r="O33" s="398"/>
      <c r="P33" s="399"/>
      <c r="Q33" s="400"/>
      <c r="R33" s="398"/>
      <c r="S33" s="398"/>
      <c r="T33" s="398"/>
      <c r="U33" s="398"/>
      <c r="V33" s="398"/>
      <c r="W33" s="399"/>
      <c r="X33" s="401"/>
      <c r="Y33" s="402"/>
      <c r="Z33" s="381"/>
      <c r="AA33" s="403"/>
      <c r="AB33" s="392"/>
      <c r="AC33" s="393"/>
    </row>
    <row r="34" spans="1:29" s="394" customFormat="1" ht="13.5" customHeight="1">
      <c r="A34" s="395">
        <v>28</v>
      </c>
      <c r="B34" s="396" t="str">
        <f>IF(Регистрация!$D$6&lt;A34," ",CONCATENATE(VLOOKUP(A34,Регистрация!$B$7:$M$55,3,0)," ",VLOOKUP(A34,Регистрация!$B$7:$M$55,4,0)," ","(",VLOOKUP(A34,Регистрация!$B$7:$M$55,11,0),")"))</f>
        <v xml:space="preserve"> </v>
      </c>
      <c r="C34" s="400"/>
      <c r="D34" s="398"/>
      <c r="E34" s="398"/>
      <c r="F34" s="398"/>
      <c r="G34" s="398"/>
      <c r="H34" s="398"/>
      <c r="I34" s="399"/>
      <c r="J34" s="400"/>
      <c r="K34" s="398"/>
      <c r="L34" s="398"/>
      <c r="M34" s="398"/>
      <c r="N34" s="398"/>
      <c r="O34" s="398"/>
      <c r="P34" s="399"/>
      <c r="Q34" s="400"/>
      <c r="R34" s="398"/>
      <c r="S34" s="398"/>
      <c r="T34" s="398"/>
      <c r="U34" s="398"/>
      <c r="V34" s="398"/>
      <c r="W34" s="399"/>
      <c r="X34" s="401"/>
      <c r="Y34" s="402"/>
      <c r="Z34" s="381"/>
      <c r="AA34" s="403"/>
      <c r="AB34" s="392"/>
      <c r="AC34" s="393"/>
    </row>
    <row r="35" spans="1:29" s="394" customFormat="1" ht="13.5" customHeight="1">
      <c r="A35" s="395">
        <v>29</v>
      </c>
      <c r="B35" s="396" t="str">
        <f>IF(Регистрация!$D$6&lt;A35," ",CONCATENATE(VLOOKUP(A35,Регистрация!$B$7:$M$55,3,0)," ",VLOOKUP(A35,Регистрация!$B$7:$M$55,4,0)," ","(",VLOOKUP(A35,Регистрация!$B$7:$M$55,11,0),")"))</f>
        <v xml:space="preserve"> </v>
      </c>
      <c r="C35" s="400"/>
      <c r="D35" s="398"/>
      <c r="E35" s="398"/>
      <c r="F35" s="398"/>
      <c r="G35" s="398"/>
      <c r="H35" s="398"/>
      <c r="I35" s="399"/>
      <c r="J35" s="400"/>
      <c r="K35" s="398"/>
      <c r="L35" s="398"/>
      <c r="M35" s="398"/>
      <c r="N35" s="398"/>
      <c r="O35" s="398"/>
      <c r="P35" s="399"/>
      <c r="Q35" s="400"/>
      <c r="R35" s="398"/>
      <c r="S35" s="398"/>
      <c r="T35" s="398"/>
      <c r="U35" s="398"/>
      <c r="V35" s="398"/>
      <c r="W35" s="399"/>
      <c r="X35" s="401"/>
      <c r="Y35" s="402"/>
      <c r="Z35" s="381"/>
      <c r="AA35" s="403"/>
      <c r="AB35" s="392"/>
      <c r="AC35" s="393"/>
    </row>
    <row r="36" spans="1:29" s="394" customFormat="1" ht="13.5" customHeight="1">
      <c r="A36" s="395">
        <v>30</v>
      </c>
      <c r="B36" s="396" t="str">
        <f>IF(Регистрация!$D$6&lt;A36," ",CONCATENATE(VLOOKUP(A36,Регистрация!$B$7:$M$55,3,0)," ",VLOOKUP(A36,Регистрация!$B$7:$M$55,4,0)," ","(",VLOOKUP(A36,Регистрация!$B$7:$M$55,11,0),")"))</f>
        <v xml:space="preserve"> </v>
      </c>
      <c r="C36" s="400"/>
      <c r="D36" s="398"/>
      <c r="E36" s="398"/>
      <c r="F36" s="398"/>
      <c r="G36" s="398"/>
      <c r="H36" s="398"/>
      <c r="I36" s="399"/>
      <c r="J36" s="400"/>
      <c r="K36" s="398"/>
      <c r="L36" s="398"/>
      <c r="M36" s="398"/>
      <c r="N36" s="398"/>
      <c r="O36" s="398"/>
      <c r="P36" s="399"/>
      <c r="Q36" s="400"/>
      <c r="R36" s="398"/>
      <c r="S36" s="398"/>
      <c r="T36" s="398"/>
      <c r="U36" s="398"/>
      <c r="V36" s="398"/>
      <c r="W36" s="399"/>
      <c r="X36" s="401"/>
      <c r="Y36" s="402"/>
      <c r="Z36" s="381"/>
      <c r="AA36" s="403"/>
      <c r="AB36" s="392"/>
      <c r="AC36" s="393"/>
    </row>
    <row r="37" spans="1:29" s="394" customFormat="1" ht="13.5" customHeight="1">
      <c r="A37" s="395">
        <v>31</v>
      </c>
      <c r="B37" s="396" t="str">
        <f>IF(Регистрация!$D$6&lt;A37," ",CONCATENATE(VLOOKUP(A37,Регистрация!$B$7:$M$55,3,0)," ",VLOOKUP(A37,Регистрация!$B$7:$M$55,4,0)," ","(",VLOOKUP(A37,Регистрация!$B$7:$M$55,11,0),")"))</f>
        <v xml:space="preserve"> </v>
      </c>
      <c r="C37" s="400"/>
      <c r="D37" s="398"/>
      <c r="E37" s="398"/>
      <c r="F37" s="398"/>
      <c r="G37" s="398"/>
      <c r="H37" s="398"/>
      <c r="I37" s="399"/>
      <c r="J37" s="400"/>
      <c r="K37" s="398"/>
      <c r="L37" s="398"/>
      <c r="M37" s="398"/>
      <c r="N37" s="398"/>
      <c r="O37" s="398"/>
      <c r="P37" s="399"/>
      <c r="Q37" s="400"/>
      <c r="R37" s="398"/>
      <c r="S37" s="398"/>
      <c r="T37" s="398"/>
      <c r="U37" s="398"/>
      <c r="V37" s="398"/>
      <c r="W37" s="399"/>
      <c r="X37" s="401"/>
      <c r="Y37" s="402"/>
      <c r="Z37" s="404"/>
      <c r="AA37" s="403"/>
      <c r="AB37" s="392"/>
      <c r="AC37" s="393"/>
    </row>
    <row r="38" spans="1:29" ht="13.5" customHeight="1">
      <c r="A38" s="405">
        <v>32</v>
      </c>
      <c r="B38" s="406" t="str">
        <f>IF(Регистрация!$D$6&lt;A38," ",CONCATENATE(VLOOKUP(A38,Регистрация!$B$7:$M$55,3,0)," ",VLOOKUP(A38,Регистрация!$B$7:$M$55,4,0)," ","(",VLOOKUP(A38,Регистрация!$B$7:$M$55,11,0),")"))</f>
        <v xml:space="preserve"> </v>
      </c>
      <c r="C38" s="407"/>
      <c r="D38" s="408"/>
      <c r="E38" s="408"/>
      <c r="F38" s="408"/>
      <c r="G38" s="408"/>
      <c r="H38" s="408"/>
      <c r="I38" s="409"/>
      <c r="J38" s="407"/>
      <c r="K38" s="408"/>
      <c r="L38" s="408"/>
      <c r="M38" s="408"/>
      <c r="N38" s="408"/>
      <c r="O38" s="408"/>
      <c r="P38" s="409"/>
      <c r="Q38" s="407"/>
      <c r="R38" s="408"/>
      <c r="S38" s="408"/>
      <c r="T38" s="408"/>
      <c r="U38" s="408"/>
      <c r="V38" s="408"/>
      <c r="W38" s="409"/>
      <c r="X38" s="410"/>
      <c r="Y38" s="411"/>
      <c r="Z38" s="412"/>
      <c r="AA38" s="412"/>
      <c r="AB38" s="412"/>
    </row>
    <row r="39" spans="1:29">
      <c r="A39" s="413"/>
      <c r="B39" s="414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6"/>
      <c r="Y39" s="416"/>
      <c r="Z39" s="412"/>
      <c r="AA39" s="412"/>
      <c r="AB39" s="412"/>
    </row>
    <row r="40" spans="1:29">
      <c r="A40" s="417"/>
      <c r="B40" s="31" t="s">
        <v>62</v>
      </c>
      <c r="C40" s="31" t="s">
        <v>6</v>
      </c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9"/>
      <c r="R40" s="418"/>
      <c r="S40" s="420"/>
      <c r="T40" s="420"/>
      <c r="U40" s="420"/>
      <c r="V40" s="420"/>
      <c r="W40" s="420"/>
      <c r="X40" s="420"/>
      <c r="Y40" s="420"/>
      <c r="Z40" s="421"/>
      <c r="AA40" s="421"/>
      <c r="AB40" s="421"/>
    </row>
    <row r="41" spans="1:29">
      <c r="A41" s="417"/>
      <c r="B41" s="422"/>
      <c r="C41" s="31">
        <v>1</v>
      </c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9"/>
      <c r="R41" s="419"/>
      <c r="S41" s="419"/>
      <c r="T41" s="419"/>
      <c r="U41" s="419"/>
      <c r="V41" s="419"/>
      <c r="W41" s="419"/>
      <c r="X41" s="419"/>
      <c r="Y41" s="419"/>
      <c r="Z41" s="421"/>
      <c r="AA41" s="423"/>
      <c r="AB41" s="423"/>
    </row>
    <row r="42" spans="1:29">
      <c r="A42" s="417"/>
      <c r="B42" s="422"/>
      <c r="C42" s="31">
        <v>2</v>
      </c>
      <c r="D42" s="418"/>
      <c r="E42" s="418"/>
      <c r="F42" s="418"/>
      <c r="G42" s="418"/>
      <c r="H42" s="418"/>
      <c r="I42" s="418"/>
      <c r="J42" s="418"/>
      <c r="K42" s="418"/>
      <c r="L42" s="418"/>
      <c r="M42" s="424"/>
      <c r="N42" s="424"/>
      <c r="O42" s="424"/>
      <c r="P42" s="424"/>
      <c r="Q42" s="424"/>
      <c r="R42" s="424"/>
      <c r="S42" s="424"/>
      <c r="T42" s="418"/>
      <c r="U42" s="418"/>
      <c r="V42" s="418"/>
      <c r="W42" s="418"/>
      <c r="X42" s="418"/>
      <c r="Y42" s="418"/>
      <c r="Z42" s="421"/>
      <c r="AA42" s="421"/>
      <c r="AB42" s="421"/>
    </row>
    <row r="43" spans="1:29">
      <c r="A43" s="425"/>
      <c r="B43" s="422"/>
      <c r="C43" s="31">
        <v>3</v>
      </c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</row>
    <row r="44" spans="1:29">
      <c r="A44" s="425"/>
      <c r="B44" s="422"/>
      <c r="C44" s="31">
        <v>4</v>
      </c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</row>
    <row r="45" spans="1:29">
      <c r="A45" s="425"/>
      <c r="B45" s="422"/>
      <c r="C45" s="31">
        <v>5</v>
      </c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</row>
    <row r="46" spans="1:29">
      <c r="A46" s="425"/>
      <c r="B46" s="422"/>
      <c r="C46" s="31">
        <v>6</v>
      </c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</row>
    <row r="47" spans="1:29">
      <c r="A47" s="425"/>
      <c r="B47" s="422"/>
      <c r="C47" s="31">
        <v>7</v>
      </c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</row>
    <row r="48" spans="1:29">
      <c r="A48" s="425"/>
      <c r="B48" s="422"/>
      <c r="C48" s="31">
        <v>8</v>
      </c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</row>
    <row r="49" spans="1:25">
      <c r="A49" s="425"/>
      <c r="B49" s="422"/>
      <c r="C49" s="31">
        <v>9</v>
      </c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</row>
    <row r="50" spans="1:25">
      <c r="A50" s="425"/>
      <c r="B50" s="422"/>
      <c r="C50" s="31">
        <v>10</v>
      </c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</row>
    <row r="51" spans="1:25">
      <c r="A51" s="425"/>
      <c r="B51" s="418"/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</row>
    <row r="52" spans="1:25">
      <c r="A52" s="425"/>
      <c r="B52" s="418"/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</row>
    <row r="53" spans="1:25">
      <c r="A53" s="425"/>
      <c r="B53" s="418"/>
      <c r="C53" s="418"/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</row>
    <row r="54" spans="1:25">
      <c r="A54" s="425"/>
      <c r="B54" s="418"/>
      <c r="C54" s="418"/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8"/>
      <c r="W54" s="418"/>
      <c r="X54" s="418"/>
      <c r="Y54" s="418"/>
    </row>
    <row r="55" spans="1:25">
      <c r="A55" s="425"/>
      <c r="B55" s="424" t="s">
        <v>16</v>
      </c>
      <c r="C55" s="426"/>
      <c r="D55" s="426"/>
      <c r="E55" s="426"/>
      <c r="F55" s="426"/>
      <c r="G55" s="426"/>
      <c r="H55" s="426"/>
      <c r="I55" s="426"/>
      <c r="J55" s="418"/>
      <c r="K55" s="418"/>
      <c r="L55" s="427" t="str">
        <f>Регистрация!L56</f>
        <v>Чириков Д.Ю.</v>
      </c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</row>
    <row r="56" spans="1:25">
      <c r="A56" s="425"/>
      <c r="B56" s="420"/>
      <c r="C56" s="420"/>
      <c r="D56" s="420"/>
      <c r="E56" s="419"/>
      <c r="F56" s="419"/>
      <c r="G56" s="419"/>
      <c r="H56" s="419"/>
      <c r="I56" s="419"/>
      <c r="J56" s="419"/>
      <c r="K56" s="419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</row>
    <row r="57" spans="1:25">
      <c r="A57" s="425"/>
      <c r="B57" s="424" t="s">
        <v>17</v>
      </c>
      <c r="C57" s="426"/>
      <c r="D57" s="426"/>
      <c r="E57" s="426"/>
      <c r="F57" s="426"/>
      <c r="G57" s="426"/>
      <c r="H57" s="426"/>
      <c r="I57" s="426"/>
      <c r="J57" s="418"/>
      <c r="K57" s="418"/>
      <c r="L57" s="428" t="str">
        <f>Регистрация!L58</f>
        <v>Неряхина П.А.</v>
      </c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</row>
    <row r="58" spans="1:25">
      <c r="A58" s="425"/>
      <c r="B58" s="418"/>
      <c r="C58" s="418"/>
      <c r="D58" s="418"/>
      <c r="E58" s="418"/>
      <c r="F58" s="418"/>
      <c r="G58" s="41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  <c r="T58" s="418"/>
      <c r="U58" s="418"/>
      <c r="V58" s="418"/>
      <c r="W58" s="418"/>
      <c r="X58" s="418"/>
      <c r="Y58" s="418"/>
    </row>
  </sheetData>
  <mergeCells count="23">
    <mergeCell ref="A4:Y4"/>
    <mergeCell ref="A5:A6"/>
    <mergeCell ref="B5:B6"/>
    <mergeCell ref="C5:C6"/>
    <mergeCell ref="D5:H5"/>
    <mergeCell ref="I5:I6"/>
    <mergeCell ref="J5:J6"/>
    <mergeCell ref="K5:O5"/>
    <mergeCell ref="Y5:Y6"/>
    <mergeCell ref="A1:Y1"/>
    <mergeCell ref="A2:Y2"/>
    <mergeCell ref="A3:D3"/>
    <mergeCell ref="E3:Q3"/>
    <mergeCell ref="R3:V3"/>
    <mergeCell ref="W3:Y3"/>
    <mergeCell ref="X5:X6"/>
    <mergeCell ref="K6:O6"/>
    <mergeCell ref="D6:H6"/>
    <mergeCell ref="P5:P6"/>
    <mergeCell ref="Q5:Q6"/>
    <mergeCell ref="R5:V5"/>
    <mergeCell ref="W5:W6"/>
    <mergeCell ref="R6:V6"/>
  </mergeCells>
  <pageMargins left="0.39374999999999999" right="0.39374999999999999" top="0.39374999999999999" bottom="0.39374999999999999" header="0.51180555555555496" footer="0.51180555555555496"/>
  <pageSetup paperSize="9" firstPageNumber="0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E39"/>
  <sheetViews>
    <sheetView zoomScaleNormal="100" workbookViewId="0">
      <selection activeCell="B25" sqref="B25"/>
    </sheetView>
  </sheetViews>
  <sheetFormatPr defaultColWidth="8.7109375" defaultRowHeight="13.5"/>
  <cols>
    <col min="1" max="1" width="3" style="375" customWidth="1"/>
    <col min="2" max="2" width="30" style="376" customWidth="1"/>
    <col min="3" max="3" width="4.7109375" style="376" customWidth="1"/>
    <col min="4" max="8" width="3.7109375" style="376" customWidth="1"/>
    <col min="9" max="10" width="4.7109375" style="376" customWidth="1"/>
    <col min="11" max="15" width="3.7109375" style="376" customWidth="1"/>
    <col min="16" max="17" width="4.7109375" style="376" customWidth="1"/>
    <col min="18" max="22" width="3.7109375" style="376" customWidth="1"/>
    <col min="23" max="24" width="4.7109375" style="376" customWidth="1"/>
    <col min="25" max="25" width="5.7109375" style="376" customWidth="1"/>
    <col min="26" max="28" width="7" style="376" customWidth="1"/>
    <col min="29" max="29" width="1.42578125" style="375" customWidth="1"/>
    <col min="30" max="30" width="9" style="376" customWidth="1"/>
    <col min="31" max="31" width="9.140625" style="376" customWidth="1"/>
  </cols>
  <sheetData>
    <row r="1" spans="1:29" ht="13.5" customHeight="1">
      <c r="A1" s="555" t="str">
        <f>Регистрация!A1</f>
        <v xml:space="preserve"> Московский Детско-юношеский турнир по Всестилевому каратэ «Рождественские встречи»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429"/>
      <c r="AA1" s="429"/>
      <c r="AB1" s="377"/>
    </row>
    <row r="2" spans="1:29" ht="13.5" customHeight="1">
      <c r="A2" s="556" t="str">
        <f>Регистрация!A2</f>
        <v>Вид спорта: ВСЕСТИЛЕВОЕ КАРАТЭ (номер-код вида спорта 0900001411Я)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430"/>
      <c r="AA2" s="430"/>
      <c r="AB2" s="378"/>
    </row>
    <row r="3" spans="1:29" ht="24.75" customHeight="1">
      <c r="A3" s="557" t="str">
        <f>Регистрация!A3</f>
        <v>САНБОН Мальчики 12-13 лет ОК 55-ОК 60</v>
      </c>
      <c r="B3" s="557"/>
      <c r="C3" s="557"/>
      <c r="D3" s="557"/>
      <c r="E3" s="557" t="str">
        <f>Регистрация!G3</f>
        <v>г. Москва</v>
      </c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8">
        <f>Регистрация!L3</f>
        <v>44948</v>
      </c>
      <c r="S3" s="558"/>
      <c r="T3" s="558"/>
      <c r="U3" s="558"/>
      <c r="V3" s="558"/>
      <c r="W3" s="558">
        <f>Регистрация!M3</f>
        <v>0</v>
      </c>
      <c r="X3" s="558"/>
      <c r="Y3" s="558"/>
      <c r="Z3" s="430"/>
      <c r="AA3" s="431"/>
      <c r="AB3" s="378"/>
    </row>
    <row r="4" spans="1:29" ht="21.75" customHeight="1">
      <c r="A4" s="559" t="s">
        <v>54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432"/>
      <c r="AA4" s="431"/>
      <c r="AB4" s="378"/>
    </row>
    <row r="5" spans="1:29" s="383" customFormat="1" ht="12.75" customHeight="1">
      <c r="A5" s="565" t="s">
        <v>6</v>
      </c>
      <c r="B5" s="561" t="s">
        <v>55</v>
      </c>
      <c r="C5" s="553" t="s">
        <v>56</v>
      </c>
      <c r="D5" s="553" t="s">
        <v>57</v>
      </c>
      <c r="E5" s="553"/>
      <c r="F5" s="553"/>
      <c r="G5" s="553"/>
      <c r="H5" s="553"/>
      <c r="I5" s="564" t="s">
        <v>58</v>
      </c>
      <c r="J5" s="553" t="s">
        <v>56</v>
      </c>
      <c r="K5" s="553" t="s">
        <v>59</v>
      </c>
      <c r="L5" s="553"/>
      <c r="M5" s="553"/>
      <c r="N5" s="553"/>
      <c r="O5" s="553"/>
      <c r="P5" s="564" t="s">
        <v>58</v>
      </c>
      <c r="Q5" s="553" t="s">
        <v>56</v>
      </c>
      <c r="R5" s="553" t="s">
        <v>60</v>
      </c>
      <c r="S5" s="553"/>
      <c r="T5" s="553"/>
      <c r="U5" s="553"/>
      <c r="V5" s="553"/>
      <c r="W5" s="564" t="s">
        <v>58</v>
      </c>
      <c r="X5" s="563" t="s">
        <v>58</v>
      </c>
      <c r="Y5" s="562" t="s">
        <v>25</v>
      </c>
      <c r="Z5" s="433"/>
      <c r="AA5" s="434"/>
      <c r="AB5" s="382"/>
      <c r="AC5" s="375"/>
    </row>
    <row r="6" spans="1:29" s="383" customFormat="1" ht="12" customHeight="1">
      <c r="A6" s="565"/>
      <c r="B6" s="561"/>
      <c r="C6" s="553"/>
      <c r="D6" s="553" t="s">
        <v>61</v>
      </c>
      <c r="E6" s="553"/>
      <c r="F6" s="553"/>
      <c r="G6" s="553"/>
      <c r="H6" s="553"/>
      <c r="I6" s="564"/>
      <c r="J6" s="553"/>
      <c r="K6" s="553" t="s">
        <v>61</v>
      </c>
      <c r="L6" s="553"/>
      <c r="M6" s="553"/>
      <c r="N6" s="553"/>
      <c r="O6" s="553"/>
      <c r="P6" s="564"/>
      <c r="Q6" s="553"/>
      <c r="R6" s="553" t="s">
        <v>61</v>
      </c>
      <c r="S6" s="553"/>
      <c r="T6" s="553"/>
      <c r="U6" s="553"/>
      <c r="V6" s="553"/>
      <c r="W6" s="564"/>
      <c r="X6" s="563"/>
      <c r="Y6" s="562"/>
      <c r="Z6" s="433"/>
      <c r="AA6" s="434"/>
      <c r="AB6" s="382"/>
      <c r="AC6" s="375"/>
    </row>
    <row r="7" spans="1:29" s="394" customFormat="1" ht="13.5" customHeight="1">
      <c r="A7" s="435">
        <v>1</v>
      </c>
      <c r="B7" s="436" t="str">
        <f>IF(Регистрация!$D$6&lt;A7," ",CONCATENATE(VLOOKUP(A7,Регистрация!$B$7:$M$55,3,0)," ",VLOOKUP(A7,Регистрация!$B$7:$M$55,4,0)," ","(",VLOOKUP(A7,Регистрация!$B$7:$M$55,11,0),")"))</f>
        <v>Жданов  Максим (Лопухов В.А.)</v>
      </c>
      <c r="C7" s="386"/>
      <c r="D7" s="437"/>
      <c r="E7" s="438"/>
      <c r="F7" s="437"/>
      <c r="G7" s="438"/>
      <c r="H7" s="438"/>
      <c r="I7" s="439"/>
      <c r="J7" s="386"/>
      <c r="K7" s="437"/>
      <c r="L7" s="438"/>
      <c r="M7" s="437"/>
      <c r="N7" s="438"/>
      <c r="O7" s="438"/>
      <c r="P7" s="439"/>
      <c r="Q7" s="386"/>
      <c r="R7" s="437"/>
      <c r="S7" s="438"/>
      <c r="T7" s="437"/>
      <c r="U7" s="438"/>
      <c r="V7" s="438"/>
      <c r="W7" s="439"/>
      <c r="X7" s="440"/>
      <c r="Y7" s="391"/>
      <c r="Z7" s="433"/>
      <c r="AA7" s="434"/>
      <c r="AB7" s="392"/>
      <c r="AC7" s="393"/>
    </row>
    <row r="8" spans="1:29" s="394" customFormat="1" ht="13.5" customHeight="1">
      <c r="A8" s="441">
        <v>2</v>
      </c>
      <c r="B8" s="442" t="str">
        <f>IF(Регистрация!$D$6&lt;A8," ",CONCATENATE(VLOOKUP(A8,Регистрация!$B$7:$M$55,3,0)," ",VLOOKUP(A8,Регистрация!$B$7:$M$55,4,0)," ","(",VLOOKUP(A8,Регистрация!$B$7:$M$55,11,0),")"))</f>
        <v>Колтырин Игорь (Хайдуков А.В)</v>
      </c>
      <c r="C8" s="397"/>
      <c r="D8" s="443"/>
      <c r="E8" s="444"/>
      <c r="F8" s="443"/>
      <c r="G8" s="444"/>
      <c r="H8" s="444"/>
      <c r="I8" s="445"/>
      <c r="J8" s="397"/>
      <c r="K8" s="443"/>
      <c r="L8" s="444"/>
      <c r="M8" s="443"/>
      <c r="N8" s="444"/>
      <c r="O8" s="444"/>
      <c r="P8" s="445"/>
      <c r="Q8" s="397"/>
      <c r="R8" s="443"/>
      <c r="S8" s="444"/>
      <c r="T8" s="443"/>
      <c r="U8" s="444"/>
      <c r="V8" s="444"/>
      <c r="W8" s="445"/>
      <c r="X8" s="446"/>
      <c r="Y8" s="402"/>
      <c r="Z8" s="433"/>
      <c r="AA8" s="434"/>
      <c r="AB8" s="392"/>
      <c r="AC8" s="393"/>
    </row>
    <row r="9" spans="1:29" s="394" customFormat="1" ht="13.5" customHeight="1">
      <c r="A9" s="441">
        <v>3</v>
      </c>
      <c r="B9" s="442" t="str">
        <f>IF(Регистрация!$D$6&lt;A9," ",CONCATENATE(VLOOKUP(A9,Регистрация!$B$7:$M$55,3,0)," ",VLOOKUP(A9,Регистрация!$B$7:$M$55,4,0)," ","(",VLOOKUP(A9,Регистрация!$B$7:$M$55,11,0),")"))</f>
        <v>Подольский Михаил (Страхов В.Д.)</v>
      </c>
      <c r="C9" s="397"/>
      <c r="D9" s="443"/>
      <c r="E9" s="444"/>
      <c r="F9" s="443"/>
      <c r="G9" s="444"/>
      <c r="H9" s="444"/>
      <c r="I9" s="445"/>
      <c r="J9" s="397"/>
      <c r="K9" s="443"/>
      <c r="L9" s="444"/>
      <c r="M9" s="443"/>
      <c r="N9" s="444"/>
      <c r="O9" s="444"/>
      <c r="P9" s="445"/>
      <c r="Q9" s="397"/>
      <c r="R9" s="443"/>
      <c r="S9" s="444"/>
      <c r="T9" s="443"/>
      <c r="U9" s="444"/>
      <c r="V9" s="444"/>
      <c r="W9" s="445"/>
      <c r="X9" s="446"/>
      <c r="Y9" s="402"/>
      <c r="Z9" s="433"/>
      <c r="AA9" s="434"/>
      <c r="AB9" s="392"/>
      <c r="AC9" s="393"/>
    </row>
    <row r="10" spans="1:29" s="394" customFormat="1" ht="13.5" customHeight="1">
      <c r="A10" s="441">
        <v>4</v>
      </c>
      <c r="B10" s="442" t="str">
        <f>IF(Регистрация!$D$6&lt;A10," ",CONCATENATE(VLOOKUP(A10,Регистрация!$B$7:$M$55,3,0)," ",VLOOKUP(A10,Регистрация!$B$7:$M$55,4,0)," ","(",VLOOKUP(A10,Регистрация!$B$7:$M$55,11,0),")"))</f>
        <v>Найфонов Тимур (Попкова А.В., Высоколов Е.А.)</v>
      </c>
      <c r="C10" s="397"/>
      <c r="D10" s="443"/>
      <c r="E10" s="444"/>
      <c r="F10" s="443"/>
      <c r="G10" s="444"/>
      <c r="H10" s="444"/>
      <c r="I10" s="445"/>
      <c r="J10" s="397"/>
      <c r="K10" s="443"/>
      <c r="L10" s="444"/>
      <c r="M10" s="443"/>
      <c r="N10" s="444"/>
      <c r="O10" s="444"/>
      <c r="P10" s="445"/>
      <c r="Q10" s="397"/>
      <c r="R10" s="443"/>
      <c r="S10" s="444"/>
      <c r="T10" s="443"/>
      <c r="U10" s="444"/>
      <c r="V10" s="444"/>
      <c r="W10" s="445"/>
      <c r="X10" s="446"/>
      <c r="Y10" s="402"/>
      <c r="Z10" s="433"/>
      <c r="AA10" s="434"/>
      <c r="AB10" s="392"/>
      <c r="AC10" s="393"/>
    </row>
    <row r="11" spans="1:29" s="394" customFormat="1" ht="13.5" customHeight="1">
      <c r="A11" s="441">
        <v>5</v>
      </c>
      <c r="B11" s="442" t="str">
        <f>IF(Регистрация!$D$6&lt;A11," ",CONCATENATE(VLOOKUP(A11,Регистрация!$B$7:$M$55,3,0)," ",VLOOKUP(A11,Регистрация!$B$7:$M$55,4,0)," ","(",VLOOKUP(A11,Регистрация!$B$7:$M$55,11,0),")"))</f>
        <v>Соловьев  Федор  (Кожевников М.Н.)</v>
      </c>
      <c r="C11" s="397"/>
      <c r="D11" s="443"/>
      <c r="E11" s="444"/>
      <c r="F11" s="443"/>
      <c r="G11" s="444"/>
      <c r="H11" s="444"/>
      <c r="I11" s="445"/>
      <c r="J11" s="397"/>
      <c r="K11" s="443"/>
      <c r="L11" s="444"/>
      <c r="M11" s="443"/>
      <c r="N11" s="444"/>
      <c r="O11" s="444"/>
      <c r="P11" s="445"/>
      <c r="Q11" s="397"/>
      <c r="R11" s="443"/>
      <c r="S11" s="444"/>
      <c r="T11" s="443"/>
      <c r="U11" s="444"/>
      <c r="V11" s="444"/>
      <c r="W11" s="445"/>
      <c r="X11" s="446"/>
      <c r="Y11" s="402"/>
      <c r="Z11" s="433"/>
      <c r="AA11" s="434"/>
      <c r="AB11" s="392"/>
      <c r="AC11" s="393"/>
    </row>
    <row r="12" spans="1:29" s="394" customFormat="1" ht="13.5" customHeight="1">
      <c r="A12" s="441">
        <v>6</v>
      </c>
      <c r="B12" s="442" t="str">
        <f>IF(Регистрация!$D$6&lt;A12," ",CONCATENATE(VLOOKUP(A12,Регистрация!$B$7:$M$55,3,0)," ",VLOOKUP(A12,Регистрация!$B$7:$M$55,4,0)," ","(",VLOOKUP(A12,Регистрация!$B$7:$M$55,11,0),")"))</f>
        <v xml:space="preserve"> </v>
      </c>
      <c r="C12" s="397"/>
      <c r="D12" s="443"/>
      <c r="E12" s="444"/>
      <c r="F12" s="443"/>
      <c r="G12" s="444"/>
      <c r="H12" s="444"/>
      <c r="I12" s="445"/>
      <c r="J12" s="397"/>
      <c r="K12" s="443"/>
      <c r="L12" s="444"/>
      <c r="M12" s="443"/>
      <c r="N12" s="444"/>
      <c r="O12" s="444"/>
      <c r="P12" s="445"/>
      <c r="Q12" s="397"/>
      <c r="R12" s="443"/>
      <c r="S12" s="444"/>
      <c r="T12" s="443"/>
      <c r="U12" s="444"/>
      <c r="V12" s="444"/>
      <c r="W12" s="445"/>
      <c r="X12" s="446"/>
      <c r="Y12" s="402"/>
      <c r="Z12" s="433"/>
      <c r="AA12" s="434"/>
      <c r="AB12" s="392"/>
      <c r="AC12" s="393"/>
    </row>
    <row r="13" spans="1:29" s="394" customFormat="1" ht="13.5" customHeight="1">
      <c r="A13" s="441">
        <v>7</v>
      </c>
      <c r="B13" s="442" t="str">
        <f>IF(Регистрация!$D$6&lt;A13," ",CONCATENATE(VLOOKUP(A13,Регистрация!$B$7:$M$55,3,0)," ",VLOOKUP(A13,Регистрация!$B$7:$M$55,4,0)," ","(",VLOOKUP(A13,Регистрация!$B$7:$M$55,11,0),")"))</f>
        <v xml:space="preserve"> </v>
      </c>
      <c r="C13" s="397"/>
      <c r="D13" s="443"/>
      <c r="E13" s="444"/>
      <c r="F13" s="443"/>
      <c r="G13" s="444"/>
      <c r="H13" s="444"/>
      <c r="I13" s="445"/>
      <c r="J13" s="397"/>
      <c r="K13" s="443"/>
      <c r="L13" s="444"/>
      <c r="M13" s="443"/>
      <c r="N13" s="444"/>
      <c r="O13" s="444"/>
      <c r="P13" s="445"/>
      <c r="Q13" s="397"/>
      <c r="R13" s="443"/>
      <c r="S13" s="444"/>
      <c r="T13" s="443"/>
      <c r="U13" s="444"/>
      <c r="V13" s="444"/>
      <c r="W13" s="445"/>
      <c r="X13" s="446"/>
      <c r="Y13" s="402"/>
      <c r="Z13" s="433"/>
      <c r="AA13" s="434"/>
      <c r="AB13" s="392"/>
      <c r="AC13" s="393"/>
    </row>
    <row r="14" spans="1:29" s="394" customFormat="1" ht="13.5" customHeight="1">
      <c r="A14" s="441">
        <v>8</v>
      </c>
      <c r="B14" s="442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397"/>
      <c r="D14" s="443"/>
      <c r="E14" s="444"/>
      <c r="F14" s="443"/>
      <c r="G14" s="444"/>
      <c r="H14" s="444"/>
      <c r="I14" s="445"/>
      <c r="J14" s="397"/>
      <c r="K14" s="443"/>
      <c r="L14" s="444"/>
      <c r="M14" s="443"/>
      <c r="N14" s="444"/>
      <c r="O14" s="444"/>
      <c r="P14" s="445"/>
      <c r="Q14" s="397"/>
      <c r="R14" s="443"/>
      <c r="S14" s="444"/>
      <c r="T14" s="443"/>
      <c r="U14" s="444"/>
      <c r="V14" s="444"/>
      <c r="W14" s="445"/>
      <c r="X14" s="446"/>
      <c r="Y14" s="402"/>
      <c r="Z14" s="433"/>
      <c r="AA14" s="434"/>
      <c r="AB14" s="392"/>
      <c r="AC14" s="393"/>
    </row>
    <row r="15" spans="1:29" s="394" customFormat="1" ht="13.5" customHeight="1">
      <c r="A15" s="441">
        <v>9</v>
      </c>
      <c r="B15" s="442" t="str">
        <f>IF(Регистрация!$D$6&lt;A15," ",CONCATENATE(VLOOKUP(A15,Регистрация!$B$7:$M$55,3,0)," ",VLOOKUP(A15,Регистрация!$B$7:$M$55,4,0)," ","(",VLOOKUP(A15,Регистрация!$B$7:$M$55,11,0),")"))</f>
        <v xml:space="preserve"> </v>
      </c>
      <c r="C15" s="397"/>
      <c r="D15" s="443"/>
      <c r="E15" s="444"/>
      <c r="F15" s="443"/>
      <c r="G15" s="444"/>
      <c r="H15" s="444"/>
      <c r="I15" s="445"/>
      <c r="J15" s="397"/>
      <c r="K15" s="443"/>
      <c r="L15" s="444"/>
      <c r="M15" s="443"/>
      <c r="N15" s="444"/>
      <c r="O15" s="444"/>
      <c r="P15" s="445"/>
      <c r="Q15" s="397"/>
      <c r="R15" s="443"/>
      <c r="S15" s="444"/>
      <c r="T15" s="443"/>
      <c r="U15" s="444"/>
      <c r="V15" s="444"/>
      <c r="W15" s="445"/>
      <c r="X15" s="446"/>
      <c r="Y15" s="402"/>
      <c r="Z15" s="433"/>
      <c r="AA15" s="434"/>
      <c r="AB15" s="392"/>
      <c r="AC15" s="393"/>
    </row>
    <row r="16" spans="1:29" s="394" customFormat="1" ht="13.5" customHeight="1">
      <c r="A16" s="441">
        <v>10</v>
      </c>
      <c r="B16" s="442" t="str">
        <f>IF(Регистрация!$D$6&lt;A16," ",CONCATENATE(VLOOKUP(A16,Регистрация!$B$7:$M$55,3,0)," ",VLOOKUP(A16,Регистрация!$B$7:$M$55,4,0)," ","(",VLOOKUP(A16,Регистрация!$B$7:$M$55,11,0),")"))</f>
        <v xml:space="preserve"> </v>
      </c>
      <c r="C16" s="397"/>
      <c r="D16" s="443"/>
      <c r="E16" s="444"/>
      <c r="F16" s="443"/>
      <c r="G16" s="444"/>
      <c r="H16" s="444"/>
      <c r="I16" s="445"/>
      <c r="J16" s="397"/>
      <c r="K16" s="443"/>
      <c r="L16" s="444"/>
      <c r="M16" s="443"/>
      <c r="N16" s="444"/>
      <c r="O16" s="444"/>
      <c r="P16" s="445"/>
      <c r="Q16" s="397"/>
      <c r="R16" s="443"/>
      <c r="S16" s="444"/>
      <c r="T16" s="443"/>
      <c r="U16" s="444"/>
      <c r="V16" s="444"/>
      <c r="W16" s="445"/>
      <c r="X16" s="446"/>
      <c r="Y16" s="402"/>
      <c r="Z16" s="433"/>
      <c r="AA16" s="434"/>
      <c r="AB16" s="392"/>
      <c r="AC16" s="393"/>
    </row>
    <row r="17" spans="1:29" s="394" customFormat="1" ht="13.5" customHeight="1">
      <c r="A17" s="441">
        <v>11</v>
      </c>
      <c r="B17" s="442" t="str">
        <f>IF(Регистрация!$D$6&lt;A17," ",CONCATENATE(VLOOKUP(A17,Регистрация!$B$7:$M$55,3,0)," ",VLOOKUP(A17,Регистрация!$B$7:$M$55,4,0)," ","(",VLOOKUP(A17,Регистрация!$B$7:$M$55,11,0),")"))</f>
        <v xml:space="preserve"> </v>
      </c>
      <c r="C17" s="397"/>
      <c r="D17" s="443"/>
      <c r="E17" s="444"/>
      <c r="F17" s="443"/>
      <c r="G17" s="444"/>
      <c r="H17" s="444"/>
      <c r="I17" s="445"/>
      <c r="J17" s="397"/>
      <c r="K17" s="443"/>
      <c r="L17" s="444"/>
      <c r="M17" s="443"/>
      <c r="N17" s="444"/>
      <c r="O17" s="444"/>
      <c r="P17" s="445"/>
      <c r="Q17" s="397"/>
      <c r="R17" s="443"/>
      <c r="S17" s="444"/>
      <c r="T17" s="443"/>
      <c r="U17" s="444"/>
      <c r="V17" s="444"/>
      <c r="W17" s="445"/>
      <c r="X17" s="446"/>
      <c r="Y17" s="402"/>
      <c r="Z17" s="433"/>
      <c r="AA17" s="434"/>
      <c r="AB17" s="392"/>
      <c r="AC17" s="393"/>
    </row>
    <row r="18" spans="1:29" s="394" customFormat="1" ht="13.5" customHeight="1">
      <c r="A18" s="441">
        <v>12</v>
      </c>
      <c r="B18" s="442" t="str">
        <f>IF(Регистрация!$D$6&lt;A18," ",CONCATENATE(VLOOKUP(A18,Регистрация!$B$7:$M$55,3,0)," ",VLOOKUP(A18,Регистрация!$B$7:$M$55,4,0)," ","(",VLOOKUP(A18,Регистрация!$B$7:$M$55,11,0),")"))</f>
        <v xml:space="preserve"> </v>
      </c>
      <c r="C18" s="397"/>
      <c r="D18" s="443"/>
      <c r="E18" s="444"/>
      <c r="F18" s="443"/>
      <c r="G18" s="444"/>
      <c r="H18" s="444"/>
      <c r="I18" s="445"/>
      <c r="J18" s="397"/>
      <c r="K18" s="443"/>
      <c r="L18" s="444"/>
      <c r="M18" s="443"/>
      <c r="N18" s="444"/>
      <c r="O18" s="444"/>
      <c r="P18" s="445"/>
      <c r="Q18" s="397"/>
      <c r="R18" s="443"/>
      <c r="S18" s="444"/>
      <c r="T18" s="443"/>
      <c r="U18" s="444"/>
      <c r="V18" s="444"/>
      <c r="W18" s="445"/>
      <c r="X18" s="446"/>
      <c r="Y18" s="402"/>
      <c r="Z18" s="433"/>
      <c r="AA18" s="434"/>
      <c r="AB18" s="392"/>
      <c r="AC18" s="393"/>
    </row>
    <row r="19" spans="1:29" s="394" customFormat="1" ht="13.5" customHeight="1">
      <c r="A19" s="441">
        <v>13</v>
      </c>
      <c r="B19" s="442" t="str">
        <f>IF(Регистрация!$D$6&lt;A19," ",CONCATENATE(VLOOKUP(A19,Регистрация!$B$7:$M$55,3,0)," ",VLOOKUP(A19,Регистрация!$B$7:$M$55,4,0)," ","(",VLOOKUP(A19,Регистрация!$B$7:$M$55,11,0),")"))</f>
        <v xml:space="preserve"> </v>
      </c>
      <c r="C19" s="397"/>
      <c r="D19" s="443"/>
      <c r="E19" s="444"/>
      <c r="F19" s="443"/>
      <c r="G19" s="444"/>
      <c r="H19" s="444"/>
      <c r="I19" s="445"/>
      <c r="J19" s="397"/>
      <c r="K19" s="443"/>
      <c r="L19" s="444"/>
      <c r="M19" s="443"/>
      <c r="N19" s="444"/>
      <c r="O19" s="444"/>
      <c r="P19" s="445"/>
      <c r="Q19" s="397"/>
      <c r="R19" s="443"/>
      <c r="S19" s="444"/>
      <c r="T19" s="443"/>
      <c r="U19" s="444"/>
      <c r="V19" s="444"/>
      <c r="W19" s="445"/>
      <c r="X19" s="446"/>
      <c r="Y19" s="402"/>
      <c r="Z19" s="433"/>
      <c r="AA19" s="434"/>
      <c r="AB19" s="392"/>
      <c r="AC19" s="393"/>
    </row>
    <row r="20" spans="1:29" s="394" customFormat="1" ht="13.5" customHeight="1">
      <c r="A20" s="441">
        <v>14</v>
      </c>
      <c r="B20" s="442" t="str">
        <f>IF(Регистрация!$D$6&lt;A20," ",CONCATENATE(VLOOKUP(A20,Регистрация!$B$7:$M$55,3,0)," ",VLOOKUP(A20,Регистрация!$B$7:$M$55,4,0)," ","(",VLOOKUP(A20,Регистрация!$B$7:$M$55,11,0),")"))</f>
        <v xml:space="preserve"> </v>
      </c>
      <c r="C20" s="397"/>
      <c r="D20" s="443"/>
      <c r="E20" s="444"/>
      <c r="F20" s="443"/>
      <c r="G20" s="444"/>
      <c r="H20" s="444"/>
      <c r="I20" s="445"/>
      <c r="J20" s="397"/>
      <c r="K20" s="443"/>
      <c r="L20" s="444"/>
      <c r="M20" s="443"/>
      <c r="N20" s="444"/>
      <c r="O20" s="444"/>
      <c r="P20" s="445"/>
      <c r="Q20" s="397"/>
      <c r="R20" s="443"/>
      <c r="S20" s="444"/>
      <c r="T20" s="443"/>
      <c r="U20" s="444"/>
      <c r="V20" s="444"/>
      <c r="W20" s="445"/>
      <c r="X20" s="446"/>
      <c r="Y20" s="402"/>
      <c r="Z20" s="433"/>
      <c r="AA20" s="447"/>
      <c r="AB20" s="392"/>
      <c r="AC20" s="393"/>
    </row>
    <row r="21" spans="1:29" s="394" customFormat="1" ht="13.5" customHeight="1">
      <c r="A21" s="441">
        <v>15</v>
      </c>
      <c r="B21" s="442" t="str">
        <f>IF(Регистрация!$D$6&lt;A21," ",CONCATENATE(VLOOKUP(A21,Регистрация!$B$7:$M$55,3,0)," ",VLOOKUP(A21,Регистрация!$B$7:$M$55,4,0)," ","(",VLOOKUP(A21,Регистрация!$B$7:$M$55,11,0),")"))</f>
        <v xml:space="preserve"> </v>
      </c>
      <c r="C21" s="397"/>
      <c r="D21" s="443"/>
      <c r="E21" s="444"/>
      <c r="F21" s="443"/>
      <c r="G21" s="444"/>
      <c r="H21" s="444"/>
      <c r="I21" s="445"/>
      <c r="J21" s="397"/>
      <c r="K21" s="443"/>
      <c r="L21" s="444"/>
      <c r="M21" s="443"/>
      <c r="N21" s="444"/>
      <c r="O21" s="444"/>
      <c r="P21" s="445"/>
      <c r="Q21" s="397"/>
      <c r="R21" s="443"/>
      <c r="S21" s="444"/>
      <c r="T21" s="443"/>
      <c r="U21" s="444"/>
      <c r="V21" s="444"/>
      <c r="W21" s="445"/>
      <c r="X21" s="446"/>
      <c r="Y21" s="402"/>
      <c r="Z21" s="433"/>
      <c r="AA21" s="447"/>
      <c r="AB21" s="392"/>
      <c r="AC21" s="393"/>
    </row>
    <row r="22" spans="1:29" s="394" customFormat="1" ht="13.5" customHeight="1">
      <c r="A22" s="448">
        <v>16</v>
      </c>
      <c r="B22" s="449" t="str">
        <f>IF(Регистрация!$D$6&lt;A22," ",CONCATENATE(VLOOKUP(A22,Регистрация!$B$7:$M$55,3,0)," ",VLOOKUP(A22,Регистрация!$B$7:$M$55,4,0)," ","(",VLOOKUP(A22,Регистрация!$B$7:$M$55,11,0),")"))</f>
        <v xml:space="preserve"> </v>
      </c>
      <c r="C22" s="450"/>
      <c r="D22" s="451"/>
      <c r="E22" s="452"/>
      <c r="F22" s="451"/>
      <c r="G22" s="452"/>
      <c r="H22" s="452"/>
      <c r="I22" s="453"/>
      <c r="J22" s="450"/>
      <c r="K22" s="451"/>
      <c r="L22" s="452"/>
      <c r="M22" s="451"/>
      <c r="N22" s="452"/>
      <c r="O22" s="452"/>
      <c r="P22" s="453"/>
      <c r="Q22" s="450"/>
      <c r="R22" s="451"/>
      <c r="S22" s="452"/>
      <c r="T22" s="451"/>
      <c r="U22" s="452"/>
      <c r="V22" s="452"/>
      <c r="W22" s="453"/>
      <c r="X22" s="454"/>
      <c r="Y22" s="455"/>
      <c r="Z22" s="456"/>
      <c r="AA22" s="447"/>
      <c r="AB22" s="392"/>
      <c r="AC22" s="393"/>
    </row>
    <row r="23" spans="1:29" s="376" customFormat="1">
      <c r="A23" s="457"/>
      <c r="B23" s="414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16"/>
      <c r="AB23" s="412"/>
      <c r="AC23" s="375"/>
    </row>
    <row r="24" spans="1:29" s="376" customFormat="1">
      <c r="A24" s="418"/>
      <c r="B24" s="31" t="s">
        <v>62</v>
      </c>
      <c r="C24" s="31" t="s">
        <v>6</v>
      </c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9"/>
      <c r="R24" s="418"/>
      <c r="S24" s="420"/>
      <c r="T24" s="420"/>
      <c r="U24" s="420"/>
      <c r="V24" s="420"/>
      <c r="W24" s="420"/>
      <c r="X24" s="420"/>
      <c r="Y24" s="420"/>
      <c r="Z24" s="419"/>
      <c r="AA24" s="419"/>
      <c r="AB24" s="421"/>
      <c r="AC24" s="375"/>
    </row>
    <row r="25" spans="1:29" s="376" customFormat="1">
      <c r="A25" s="418"/>
      <c r="B25" s="422"/>
      <c r="C25" s="31">
        <v>1</v>
      </c>
      <c r="D25" s="418"/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20"/>
      <c r="AB25" s="423"/>
      <c r="AC25" s="375"/>
    </row>
    <row r="26" spans="1:29" s="376" customFormat="1">
      <c r="A26" s="418"/>
      <c r="B26" s="422"/>
      <c r="C26" s="31">
        <v>2</v>
      </c>
      <c r="D26" s="418"/>
      <c r="E26" s="418"/>
      <c r="F26" s="418"/>
      <c r="G26" s="418"/>
      <c r="H26" s="418"/>
      <c r="I26" s="418"/>
      <c r="J26" s="418"/>
      <c r="K26" s="418"/>
      <c r="L26" s="418"/>
      <c r="M26" s="424"/>
      <c r="N26" s="424"/>
      <c r="O26" s="424"/>
      <c r="P26" s="424"/>
      <c r="Q26" s="424"/>
      <c r="R26" s="424"/>
      <c r="S26" s="424"/>
      <c r="T26" s="418"/>
      <c r="U26" s="418"/>
      <c r="V26" s="418"/>
      <c r="W26" s="418"/>
      <c r="X26" s="418"/>
      <c r="Y26" s="418"/>
      <c r="Z26" s="419"/>
      <c r="AA26" s="419"/>
      <c r="AB26" s="421"/>
      <c r="AC26" s="375"/>
    </row>
    <row r="27" spans="1:29" s="376" customFormat="1">
      <c r="A27" s="425"/>
      <c r="B27" s="422"/>
      <c r="C27" s="31">
        <v>3</v>
      </c>
      <c r="D27" s="418"/>
      <c r="E27" s="418"/>
      <c r="F27" s="418"/>
      <c r="G27" s="418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18"/>
      <c r="AA27" s="418"/>
      <c r="AC27" s="375"/>
    </row>
    <row r="28" spans="1:29">
      <c r="A28" s="425"/>
      <c r="B28" s="422"/>
      <c r="C28" s="31">
        <v>4</v>
      </c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</row>
    <row r="29" spans="1:29">
      <c r="A29" s="425"/>
      <c r="B29" s="422"/>
      <c r="C29" s="31">
        <v>5</v>
      </c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</row>
    <row r="30" spans="1:29">
      <c r="A30" s="425"/>
      <c r="B30" s="422"/>
      <c r="C30" s="31">
        <v>6</v>
      </c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</row>
    <row r="31" spans="1:29">
      <c r="A31" s="425"/>
      <c r="B31" s="422"/>
      <c r="C31" s="31">
        <v>7</v>
      </c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</row>
    <row r="32" spans="1:29">
      <c r="A32" s="425"/>
      <c r="B32" s="422"/>
      <c r="C32" s="31">
        <v>8</v>
      </c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</row>
    <row r="33" spans="1:27">
      <c r="A33" s="425"/>
      <c r="B33" s="422"/>
      <c r="C33" s="31">
        <v>9</v>
      </c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  <c r="AA33" s="418"/>
    </row>
    <row r="34" spans="1:27">
      <c r="A34" s="425"/>
      <c r="B34" s="422"/>
      <c r="C34" s="31">
        <v>10</v>
      </c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</row>
    <row r="35" spans="1:27">
      <c r="A35" s="425"/>
      <c r="B35" s="418"/>
      <c r="C35" s="418"/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  <c r="W35" s="418"/>
      <c r="X35" s="418"/>
      <c r="Y35" s="418"/>
      <c r="Z35" s="418"/>
      <c r="AA35" s="418"/>
    </row>
    <row r="36" spans="1:27">
      <c r="A36" s="425"/>
      <c r="B36" s="424" t="s">
        <v>16</v>
      </c>
      <c r="C36" s="426"/>
      <c r="D36" s="426"/>
      <c r="E36" s="426"/>
      <c r="F36" s="426"/>
      <c r="G36" s="426"/>
      <c r="H36" s="426"/>
      <c r="I36" s="426"/>
      <c r="J36" s="418"/>
      <c r="K36" s="418"/>
      <c r="L36" s="427" t="str">
        <f>Регистрация!L56</f>
        <v>Чириков Д.Ю.</v>
      </c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18"/>
    </row>
    <row r="37" spans="1:27">
      <c r="A37" s="425"/>
      <c r="B37" s="420"/>
      <c r="C37" s="420"/>
      <c r="D37" s="420"/>
      <c r="E37" s="419"/>
      <c r="F37" s="419"/>
      <c r="G37" s="419"/>
      <c r="H37" s="419"/>
      <c r="I37" s="419"/>
      <c r="J37" s="419"/>
      <c r="K37" s="419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  <c r="W37" s="418"/>
      <c r="X37" s="418"/>
      <c r="Y37" s="418"/>
      <c r="Z37" s="418"/>
      <c r="AA37" s="418"/>
    </row>
    <row r="38" spans="1:27">
      <c r="A38" s="425"/>
      <c r="B38" s="424" t="s">
        <v>17</v>
      </c>
      <c r="C38" s="426"/>
      <c r="D38" s="426"/>
      <c r="E38" s="426"/>
      <c r="F38" s="426"/>
      <c r="G38" s="426"/>
      <c r="H38" s="426"/>
      <c r="I38" s="426"/>
      <c r="J38" s="418"/>
      <c r="K38" s="418"/>
      <c r="L38" s="428" t="str">
        <f>Регистрация!L58</f>
        <v>Неряхина П.А.</v>
      </c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</row>
    <row r="39" spans="1:27">
      <c r="A39" s="425"/>
      <c r="B39" s="418"/>
      <c r="C39" s="418"/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418"/>
      <c r="V39" s="418"/>
      <c r="W39" s="418"/>
      <c r="X39" s="418"/>
      <c r="Y39" s="418"/>
      <c r="Z39" s="418"/>
      <c r="AA39" s="418"/>
    </row>
  </sheetData>
  <sheetProtection sheet="1" objects="1" scenarios="1"/>
  <mergeCells count="23">
    <mergeCell ref="A4:Y4"/>
    <mergeCell ref="A5:A6"/>
    <mergeCell ref="B5:B6"/>
    <mergeCell ref="C5:C6"/>
    <mergeCell ref="D5:H5"/>
    <mergeCell ref="I5:I6"/>
    <mergeCell ref="J5:J6"/>
    <mergeCell ref="K5:O5"/>
    <mergeCell ref="Y5:Y6"/>
    <mergeCell ref="A1:Y1"/>
    <mergeCell ref="A2:Y2"/>
    <mergeCell ref="A3:D3"/>
    <mergeCell ref="E3:Q3"/>
    <mergeCell ref="R3:V3"/>
    <mergeCell ref="W3:Y3"/>
    <mergeCell ref="X5:X6"/>
    <mergeCell ref="K6:O6"/>
    <mergeCell ref="D6:H6"/>
    <mergeCell ref="P5:P6"/>
    <mergeCell ref="Q5:Q6"/>
    <mergeCell ref="R5:V5"/>
    <mergeCell ref="W5:W6"/>
    <mergeCell ref="R6:V6"/>
  </mergeCells>
  <pageMargins left="0.39374999999999999" right="0.39374999999999999" top="0.39374999999999999" bottom="0.39374999999999999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48"/>
  <sheetViews>
    <sheetView zoomScaleNormal="100" workbookViewId="0">
      <selection activeCell="B16" sqref="B16"/>
    </sheetView>
  </sheetViews>
  <sheetFormatPr defaultColWidth="9.140625" defaultRowHeight="12.75"/>
  <cols>
    <col min="1" max="1" width="1.85546875" style="70" customWidth="1"/>
    <col min="2" max="2" width="5.7109375" style="70" customWidth="1"/>
    <col min="3" max="3" width="33.85546875" style="70" customWidth="1"/>
    <col min="4" max="4" width="1.85546875" style="70" customWidth="1"/>
    <col min="5" max="5" width="20.42578125" style="70" customWidth="1"/>
    <col min="6" max="6" width="1.85546875" style="70" customWidth="1"/>
    <col min="7" max="7" width="20.42578125" style="70" customWidth="1"/>
    <col min="8" max="8" width="1.85546875" style="70" customWidth="1"/>
    <col min="9" max="9" width="20.42578125" style="70" customWidth="1"/>
    <col min="10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79"/>
      <c r="K1" s="79"/>
      <c r="L1" s="79"/>
      <c r="M1" s="80"/>
      <c r="N1" s="80"/>
      <c r="O1" s="80"/>
      <c r="P1" s="80"/>
      <c r="Q1" s="80"/>
      <c r="R1" s="80"/>
    </row>
    <row r="2" spans="1:23" ht="6" customHeight="1">
      <c r="A2" s="81"/>
      <c r="B2" s="81"/>
      <c r="C2" s="81"/>
      <c r="D2" s="81"/>
      <c r="E2" s="81"/>
      <c r="F2" s="81"/>
      <c r="G2" s="81"/>
      <c r="H2" s="81"/>
      <c r="I2" s="81"/>
      <c r="J2" s="79"/>
      <c r="K2" s="79"/>
      <c r="L2" s="79"/>
      <c r="M2" s="80"/>
      <c r="N2" s="80"/>
      <c r="O2" s="80"/>
      <c r="P2" s="80"/>
      <c r="Q2" s="80"/>
      <c r="R2" s="80"/>
    </row>
    <row r="3" spans="1:23" ht="12.75" customHeight="1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79"/>
      <c r="K3" s="79"/>
      <c r="L3" s="79"/>
      <c r="M3" s="80"/>
      <c r="N3" s="80"/>
      <c r="O3" s="80"/>
      <c r="P3" s="80"/>
      <c r="Q3" s="80"/>
      <c r="R3" s="80"/>
    </row>
    <row r="4" spans="1:23" ht="6.75" customHeight="1">
      <c r="A4" s="82"/>
      <c r="B4" s="82"/>
      <c r="C4" s="82"/>
      <c r="D4" s="82"/>
      <c r="E4" s="82"/>
      <c r="F4" s="82"/>
      <c r="G4" s="82"/>
      <c r="H4" s="82"/>
      <c r="I4" s="82"/>
      <c r="J4" s="83"/>
      <c r="K4" s="82"/>
      <c r="L4" s="82"/>
      <c r="M4" s="84"/>
      <c r="N4" s="84"/>
      <c r="O4" s="84"/>
      <c r="P4" s="84"/>
      <c r="Q4" s="84"/>
      <c r="R4" s="84"/>
    </row>
    <row r="5" spans="1:23" ht="12.75" customHeight="1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86">
        <f>Регистрация!L3</f>
        <v>44948</v>
      </c>
      <c r="J5" s="502">
        <f>Регистрация!M3</f>
        <v>0</v>
      </c>
      <c r="K5" s="502"/>
      <c r="L5" s="502"/>
      <c r="M5" s="84"/>
      <c r="N5" s="84"/>
      <c r="O5" s="84"/>
      <c r="P5" s="84"/>
      <c r="Q5" s="87"/>
      <c r="R5" s="87"/>
    </row>
    <row r="6" spans="1:23" ht="12.75" customHeight="1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7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84"/>
      <c r="K7" s="84"/>
      <c r="L7" s="84"/>
      <c r="M7" s="84"/>
      <c r="N7" s="84"/>
      <c r="O7" s="84"/>
      <c r="P7" s="84"/>
      <c r="Q7" s="87"/>
      <c r="R7" s="87"/>
    </row>
    <row r="8" spans="1:23" s="97" customFormat="1" ht="15" customHeight="1">
      <c r="A8" s="87"/>
      <c r="B8" s="87"/>
      <c r="C8" s="90"/>
      <c r="D8" s="91"/>
      <c r="E8" s="92"/>
      <c r="F8" s="90"/>
      <c r="G8" s="93"/>
      <c r="H8" s="93"/>
      <c r="I8" s="94"/>
      <c r="J8" s="93"/>
      <c r="K8" s="93"/>
      <c r="L8" s="93"/>
      <c r="M8" s="93"/>
      <c r="N8" s="93"/>
      <c r="O8" s="90"/>
      <c r="P8" s="95"/>
      <c r="Q8" s="90"/>
      <c r="R8" s="90"/>
      <c r="S8" s="96"/>
    </row>
    <row r="9" spans="1:23" s="103" customFormat="1" ht="13.5" customHeight="1">
      <c r="A9" s="98"/>
      <c r="B9" s="493"/>
      <c r="C9" s="493"/>
      <c r="D9" s="42"/>
      <c r="E9" s="42"/>
      <c r="F9" s="93"/>
      <c r="G9" s="93"/>
      <c r="H9" s="93"/>
      <c r="I9" s="100"/>
      <c r="J9" s="100"/>
      <c r="K9" s="100"/>
      <c r="L9" s="100"/>
      <c r="M9" s="93"/>
      <c r="N9" s="93"/>
      <c r="O9" s="93"/>
      <c r="P9" s="95"/>
      <c r="Q9" s="101"/>
      <c r="R9" s="101"/>
      <c r="S9" s="102"/>
    </row>
    <row r="10" spans="1:23" s="106" customFormat="1" ht="13.5" customHeight="1">
      <c r="A10" s="118">
        <v>1</v>
      </c>
      <c r="B10" s="492" t="str">
        <f>IF(Регистрация!$D$6&lt;A10," ",CONCATENATE(VLOOKUP(A10,Регистрация!$B$7:$M$55,3,0)," ",VLOOKUP(A10,Регистрация!$B$7:$M$55,4,0)," ","(",VLOOKUP(A10,Регистрация!$B$7:$M$55,11,0),")"))</f>
        <v>Жданов  Максим (Лопухов В.А.)</v>
      </c>
      <c r="C10" s="492"/>
      <c r="D10" s="492"/>
      <c r="E10" s="492"/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95"/>
      <c r="Q10" s="104"/>
      <c r="R10" s="104"/>
      <c r="S10" s="105"/>
    </row>
    <row r="11" spans="1:23" s="97" customFormat="1" ht="13.5" customHeight="1">
      <c r="A11" s="98"/>
      <c r="B11" s="493"/>
      <c r="C11" s="493"/>
      <c r="D11" s="98"/>
      <c r="E11" s="136"/>
      <c r="F11" s="93"/>
      <c r="G11" s="93"/>
      <c r="H11" s="93"/>
      <c r="I11" s="90"/>
      <c r="J11" s="93"/>
      <c r="K11" s="93"/>
      <c r="L11" s="90"/>
      <c r="M11" s="93"/>
      <c r="N11" s="93"/>
      <c r="O11" s="93"/>
      <c r="P11" s="107"/>
      <c r="Q11" s="90"/>
      <c r="R11" s="90"/>
      <c r="S11" s="96"/>
    </row>
    <row r="12" spans="1:23" s="103" customFormat="1" ht="13.5" customHeight="1">
      <c r="A12" s="98"/>
      <c r="B12" s="99"/>
      <c r="C12" s="99"/>
      <c r="D12" s="98"/>
      <c r="E12" s="120"/>
      <c r="F12" s="122"/>
      <c r="G12" s="123" t="str">
        <f>IF(F12=0," ",CONCATENATE(VLOOKUP(F12,Регистрация!$B$7:$M$55,3,0)," ",VLOOKUP(F12,Регистрация!$B$7:$M$55,4,0)))</f>
        <v xml:space="preserve"> </v>
      </c>
      <c r="H12" s="93"/>
      <c r="I12" s="93"/>
      <c r="J12" s="93"/>
      <c r="K12" s="93"/>
      <c r="L12" s="93"/>
      <c r="M12" s="93"/>
      <c r="N12" s="93"/>
      <c r="O12" s="90"/>
      <c r="P12" s="93"/>
      <c r="Q12" s="101"/>
      <c r="R12" s="101"/>
      <c r="S12" s="102"/>
    </row>
    <row r="13" spans="1:23" s="97" customFormat="1" ht="13.5" customHeight="1">
      <c r="A13" s="113"/>
      <c r="B13" s="493"/>
      <c r="C13" s="493"/>
      <c r="D13" s="98"/>
      <c r="E13" s="120"/>
      <c r="F13" s="98"/>
      <c r="G13" s="136"/>
      <c r="H13" s="93"/>
      <c r="I13" s="93"/>
      <c r="J13" s="93"/>
      <c r="K13" s="93"/>
      <c r="L13" s="93"/>
      <c r="M13" s="93"/>
      <c r="N13" s="93"/>
      <c r="O13" s="90"/>
      <c r="P13" s="107"/>
      <c r="Q13" s="90"/>
      <c r="R13" s="90"/>
      <c r="S13" s="96"/>
    </row>
    <row r="14" spans="1:23" s="103" customFormat="1" ht="13.5" customHeight="1">
      <c r="A14" s="126">
        <v>3</v>
      </c>
      <c r="B14" s="492" t="str">
        <f>IF(Регистрация!$D$6&lt;A14," ",CONCATENATE(VLOOKUP(A14,Регистрация!$B$7:$M$55,3,0)," ",VLOOKUP(A14,Регистрация!$B$7:$M$55,4,0)," ","(",VLOOKUP(A14,Регистрация!$B$7:$M$55,11,0),")"))</f>
        <v>Подольский Михаил (Страхов В.Д.)</v>
      </c>
      <c r="C14" s="492"/>
      <c r="D14" s="492"/>
      <c r="E14" s="492"/>
      <c r="F14" s="98"/>
      <c r="G14" s="120"/>
      <c r="H14" s="93"/>
      <c r="I14" s="93"/>
      <c r="J14" s="93"/>
      <c r="K14" s="93"/>
      <c r="L14" s="93"/>
      <c r="M14" s="109"/>
      <c r="N14" s="109"/>
      <c r="O14" s="109"/>
      <c r="P14" s="109"/>
      <c r="Q14" s="101"/>
      <c r="R14" s="101"/>
      <c r="S14" s="102"/>
    </row>
    <row r="15" spans="1:23" s="103" customFormat="1" ht="13.5" customHeight="1">
      <c r="A15" s="113"/>
      <c r="B15" s="493"/>
      <c r="C15" s="493"/>
      <c r="D15" s="42"/>
      <c r="E15" s="42"/>
      <c r="F15" s="98"/>
      <c r="G15" s="120"/>
      <c r="H15" s="93"/>
      <c r="I15" s="110"/>
      <c r="J15" s="110"/>
      <c r="K15" s="110"/>
      <c r="L15" s="110"/>
      <c r="M15" s="93"/>
      <c r="N15" s="93"/>
      <c r="O15" s="93"/>
      <c r="P15" s="111"/>
      <c r="Q15" s="101"/>
      <c r="R15" s="101"/>
      <c r="S15" s="105"/>
      <c r="W15" s="112"/>
    </row>
    <row r="16" spans="1:23" ht="13.5" customHeight="1">
      <c r="A16" s="113"/>
      <c r="B16" s="99"/>
      <c r="C16" s="99"/>
      <c r="D16" s="113"/>
      <c r="E16" s="99"/>
      <c r="F16" s="98"/>
      <c r="G16" s="120"/>
      <c r="H16" s="122"/>
      <c r="I16" s="123" t="str">
        <f>IF(H16=0," ",CONCATENATE(VLOOKUP(H16,Регистрация!$B$7:$M$55,3,0)," ",VLOOKUP(H16,Регистрация!$B$7:$M$55,4,0)))</f>
        <v xml:space="preserve"> </v>
      </c>
      <c r="J16" s="90"/>
      <c r="K16" s="90"/>
      <c r="L16" s="90"/>
      <c r="M16" s="93"/>
      <c r="N16" s="93"/>
      <c r="O16" s="93"/>
      <c r="P16" s="114"/>
      <c r="Q16" s="115"/>
      <c r="R16" s="116"/>
    </row>
    <row r="17" spans="1:19" ht="13.5" customHeight="1">
      <c r="A17" s="113"/>
      <c r="B17" s="493"/>
      <c r="C17" s="493"/>
      <c r="D17" s="98"/>
      <c r="E17" s="99"/>
      <c r="F17" s="98"/>
      <c r="G17" s="120"/>
      <c r="H17" s="89"/>
      <c r="I17" s="89"/>
      <c r="J17" s="117"/>
      <c r="K17" s="117"/>
      <c r="L17" s="117"/>
      <c r="M17" s="93"/>
      <c r="N17" s="93"/>
      <c r="O17" s="90"/>
      <c r="P17" s="107"/>
      <c r="Q17" s="95"/>
      <c r="R17" s="116"/>
    </row>
    <row r="18" spans="1:19" ht="13.5" customHeight="1">
      <c r="A18" s="118">
        <v>2</v>
      </c>
      <c r="B18" s="492" t="str">
        <f>IF(Регистрация!$D$6&lt;A18," ",CONCATENATE(VLOOKUP(A18,Регистрация!$B$7:$M$55,3,0)," ",VLOOKUP(A18,Регистрация!$B$7:$M$55,4,0)," ","(",VLOOKUP(A18,Регистрация!$B$7:$M$55,11,0),")"))</f>
        <v>Колтырин Игорь (Хайдуков А.В)</v>
      </c>
      <c r="C18" s="492"/>
      <c r="D18" s="492"/>
      <c r="E18" s="492"/>
      <c r="F18" s="98"/>
      <c r="G18" s="120"/>
      <c r="H18" s="93"/>
      <c r="I18" s="93"/>
      <c r="J18" s="93"/>
      <c r="K18" s="93"/>
      <c r="L18" s="93"/>
      <c r="M18" s="93"/>
      <c r="N18" s="93"/>
      <c r="O18" s="90"/>
      <c r="P18" s="107"/>
      <c r="Q18" s="95"/>
      <c r="R18" s="119"/>
    </row>
    <row r="19" spans="1:19" ht="13.5" customHeight="1">
      <c r="A19" s="113"/>
      <c r="B19" s="493"/>
      <c r="C19" s="493"/>
      <c r="D19" s="98"/>
      <c r="E19" s="120"/>
      <c r="F19" s="98"/>
      <c r="G19" s="138"/>
      <c r="H19" s="93"/>
      <c r="I19" s="90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13.5" customHeight="1">
      <c r="A20" s="113"/>
      <c r="B20" s="99"/>
      <c r="C20" s="99"/>
      <c r="D20" s="98"/>
      <c r="E20" s="120"/>
      <c r="F20" s="122"/>
      <c r="G20" s="123" t="str">
        <f>IF(F20=0," ",CONCATENATE(VLOOKUP(F20,Регистрация!$B$7:$M$55,3,0)," ",VLOOKUP(F20,Регистрация!$B$7:$M$55,4,0)))</f>
        <v xml:space="preserve"> </v>
      </c>
      <c r="H20" s="93"/>
      <c r="I20" s="90"/>
      <c r="J20" s="93"/>
      <c r="K20" s="93"/>
      <c r="L20" s="90"/>
      <c r="M20" s="93"/>
      <c r="N20" s="93"/>
      <c r="O20" s="93"/>
      <c r="P20" s="107"/>
      <c r="Q20" s="95"/>
      <c r="R20" s="116"/>
    </row>
    <row r="21" spans="1:19" ht="13.5" customHeight="1">
      <c r="A21" s="113"/>
      <c r="B21" s="493"/>
      <c r="C21" s="493"/>
      <c r="D21" s="98"/>
      <c r="E21" s="120"/>
      <c r="F21" s="90"/>
      <c r="G21" s="42"/>
      <c r="H21" s="93"/>
      <c r="I21" s="124"/>
      <c r="J21" s="124"/>
      <c r="K21" s="124"/>
      <c r="L21" s="124"/>
      <c r="M21" s="93"/>
      <c r="N21" s="93"/>
      <c r="O21" s="90"/>
      <c r="P21" s="107"/>
      <c r="Q21" s="95"/>
      <c r="R21" s="116"/>
      <c r="S21" s="125"/>
    </row>
    <row r="22" spans="1:19" ht="13.5" customHeight="1">
      <c r="A22" s="126">
        <v>4</v>
      </c>
      <c r="B22" s="492" t="str">
        <f>IF(Регистрация!$D$6&lt;A22," ",CONCATENATE(VLOOKUP(A22,Регистрация!$B$7:$M$55,3,0)," ",VLOOKUP(A22,Регистрация!$B$7:$M$55,4,0)," ","(",VLOOKUP(A22,Регистрация!$B$7:$M$55,11,0),")"))</f>
        <v>Найфонов Тимур (Попкова А.В., Высоколов Е.А.)</v>
      </c>
      <c r="C22" s="492"/>
      <c r="D22" s="492"/>
      <c r="E22" s="492"/>
      <c r="F22" s="90"/>
      <c r="G22" s="93"/>
      <c r="H22" s="93"/>
      <c r="I22" s="93"/>
      <c r="J22" s="93"/>
      <c r="K22" s="93"/>
      <c r="L22" s="93"/>
      <c r="M22" s="93"/>
      <c r="N22" s="93"/>
      <c r="O22" s="90"/>
      <c r="P22" s="107"/>
      <c r="Q22" s="95"/>
      <c r="R22" s="116"/>
      <c r="S22" s="125"/>
    </row>
    <row r="23" spans="1:19" ht="13.5" customHeight="1">
      <c r="A23" s="113"/>
      <c r="B23" s="493"/>
      <c r="C23" s="493"/>
      <c r="D23" s="42"/>
      <c r="E23" s="42"/>
      <c r="F23" s="95"/>
      <c r="G23" s="95"/>
      <c r="H23" s="95"/>
      <c r="I23" s="95"/>
      <c r="J23" s="95"/>
      <c r="K23" s="95"/>
      <c r="L23" s="95"/>
      <c r="M23" s="95"/>
      <c r="N23" s="107"/>
      <c r="O23" s="107"/>
      <c r="P23" s="107"/>
      <c r="Q23" s="95"/>
      <c r="R23" s="116"/>
      <c r="S23" s="125"/>
    </row>
    <row r="24" spans="1:19" ht="13.5" customHeight="1">
      <c r="A24" s="36"/>
      <c r="B24" s="36"/>
      <c r="C24" s="35"/>
      <c r="D24" s="35"/>
      <c r="E24" s="35"/>
      <c r="F24" s="494" t="s">
        <v>22</v>
      </c>
      <c r="G24" s="494"/>
      <c r="H24" s="494"/>
      <c r="I24" s="494"/>
      <c r="J24" s="84"/>
      <c r="K24" s="84"/>
      <c r="L24" s="84"/>
      <c r="M24" s="84"/>
      <c r="N24" s="84"/>
      <c r="O24" s="84"/>
      <c r="P24" s="84"/>
      <c r="Q24" s="84"/>
      <c r="R24" s="84"/>
      <c r="S24" s="125"/>
    </row>
    <row r="25" spans="1:19" ht="7.5" customHeight="1">
      <c r="A25" s="36"/>
      <c r="B25" s="36"/>
      <c r="C25" s="36"/>
      <c r="D25" s="95"/>
      <c r="E25" s="95"/>
      <c r="F25" s="107"/>
      <c r="G25" s="107"/>
      <c r="H25" s="107"/>
      <c r="I25" s="107"/>
      <c r="J25" s="107"/>
      <c r="K25" s="127"/>
      <c r="L25" s="127"/>
      <c r="M25" s="107"/>
      <c r="N25" s="107"/>
      <c r="O25" s="107"/>
      <c r="P25" s="107"/>
      <c r="Q25" s="95"/>
      <c r="R25" s="119"/>
      <c r="S25" s="125"/>
    </row>
    <row r="26" spans="1:19" ht="13.5" customHeight="1">
      <c r="A26" s="89"/>
      <c r="B26" s="89"/>
      <c r="C26" s="35"/>
      <c r="D26" s="116"/>
      <c r="E26" s="84"/>
      <c r="F26" s="139">
        <f>IF(F12=0,0,IF(A10=F12,D14,A10))</f>
        <v>0</v>
      </c>
      <c r="G26" s="123" t="str">
        <f>IF(F26=0," ",CONCATENATE(VLOOKUP(F26,Регистрация!$B$7:$M$55,3,0)," ",VLOOKUP(F26,Регистрация!$B$7:$M$55,4,0)))</f>
        <v xml:space="preserve"> </v>
      </c>
      <c r="H26" s="93"/>
      <c r="I26" s="93"/>
      <c r="J26" s="87"/>
      <c r="K26" s="87"/>
      <c r="L26" s="87"/>
      <c r="M26" s="87"/>
      <c r="N26" s="87"/>
      <c r="O26" s="87"/>
      <c r="P26" s="87"/>
      <c r="Q26" s="116"/>
      <c r="R26" s="116"/>
      <c r="S26" s="125"/>
    </row>
    <row r="27" spans="1:19" ht="13.5" customHeight="1">
      <c r="A27" s="89"/>
      <c r="B27" s="89"/>
      <c r="C27" s="89"/>
      <c r="D27" s="89"/>
      <c r="E27" s="89"/>
      <c r="F27" s="98"/>
      <c r="G27" s="120"/>
      <c r="H27" s="122"/>
      <c r="I27" s="123" t="str">
        <f>IF(H27=0," ",CONCATENATE(VLOOKUP(H27,Регистрация!$B$7:$M$55,3,0)," ",VLOOKUP(H27,Регистрация!$B$7:$M$55,4,0)))</f>
        <v xml:space="preserve"> </v>
      </c>
      <c r="J27" s="89"/>
      <c r="K27" s="89"/>
      <c r="L27" s="89"/>
      <c r="M27" s="89"/>
      <c r="N27" s="89"/>
      <c r="O27" s="89"/>
      <c r="P27" s="89"/>
      <c r="Q27" s="89"/>
      <c r="R27" s="89"/>
      <c r="S27" s="125"/>
    </row>
    <row r="28" spans="1:19" ht="13.5" customHeight="1">
      <c r="A28" s="89"/>
      <c r="B28" s="89"/>
      <c r="C28" s="89"/>
      <c r="D28" s="89"/>
      <c r="E28" s="89"/>
      <c r="F28" s="139">
        <f>IF(F20=0,0,IF(A18=F20,A22,A18))</f>
        <v>0</v>
      </c>
      <c r="G28" s="123" t="str">
        <f>IF(F28=0," ",CONCATENATE(VLOOKUP(F28,Регистрация!$B$7:$M$55,3,0)," ",VLOOKUP(F28,Регистрация!$B$7:$M$55,4,0)))</f>
        <v xml:space="preserve"> </v>
      </c>
      <c r="H28" s="93"/>
      <c r="I28" s="90"/>
      <c r="J28" s="89"/>
      <c r="K28" s="89"/>
      <c r="L28" s="89"/>
      <c r="M28" s="89"/>
      <c r="N28" s="89"/>
      <c r="O28" s="89"/>
      <c r="P28" s="89"/>
      <c r="Q28" s="89"/>
      <c r="R28" s="89"/>
      <c r="S28" s="125"/>
    </row>
    <row r="29" spans="1:19" ht="7.5" customHeight="1">
      <c r="A29" s="89"/>
      <c r="B29" s="89"/>
      <c r="C29" s="89"/>
      <c r="D29" s="89"/>
      <c r="E29" s="89"/>
      <c r="F29" s="98"/>
      <c r="G29" s="42"/>
      <c r="H29" s="93"/>
      <c r="I29" s="90"/>
      <c r="J29" s="89"/>
      <c r="K29" s="89"/>
      <c r="L29" s="89"/>
      <c r="M29" s="89"/>
      <c r="N29" s="89"/>
      <c r="O29" s="89"/>
      <c r="P29" s="89"/>
      <c r="Q29" s="89"/>
      <c r="R29" s="89"/>
      <c r="S29" s="125"/>
    </row>
    <row r="30" spans="1:19" ht="17.25" customHeight="1">
      <c r="A30" s="89"/>
      <c r="B30" s="495" t="s">
        <v>19</v>
      </c>
      <c r="C30" s="495"/>
      <c r="D30" s="495"/>
      <c r="E30" s="495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125"/>
    </row>
    <row r="31" spans="1:19" ht="13.5" customHeight="1">
      <c r="A31" s="129"/>
      <c r="B31" s="130" t="s">
        <v>20</v>
      </c>
      <c r="C31" s="496" t="s">
        <v>21</v>
      </c>
      <c r="D31" s="496"/>
      <c r="E31" s="496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125"/>
    </row>
    <row r="32" spans="1:19" ht="13.5" customHeight="1">
      <c r="A32" s="131">
        <f>H16</f>
        <v>0</v>
      </c>
      <c r="B32" s="132">
        <v>1</v>
      </c>
      <c r="C32" s="491" t="str">
        <f>IF(A32=0," ",CONCATENATE(VLOOKUP(A32,Регистрация!$B$7:$M$55,3,0)," ",VLOOKUP(A32,Регистрация!$B$7:$M$55,4,0)," ",VLOOKUP(A32,Регистрация!$B$7:$M$55,5,0)," ","(",VLOOKUP(A32,Регистрация!$B$7:$M$55,11,0),")"))</f>
        <v xml:space="preserve"> </v>
      </c>
      <c r="D32" s="491"/>
      <c r="E32" s="491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125"/>
    </row>
    <row r="33" spans="1:19" ht="13.5" customHeight="1">
      <c r="A33" s="131">
        <f>IF(H16=F12,F20,F12)</f>
        <v>0</v>
      </c>
      <c r="B33" s="132">
        <v>2</v>
      </c>
      <c r="C33" s="491" t="str">
        <f>IF(A33=0," ",CONCATENATE(VLOOKUP(A33,Регистрация!$B$7:$M$55,3,0)," ",VLOOKUP(A33,Регистрация!$B$7:$M$55,4,0)," ",VLOOKUP(A33,Регистрация!$B$7:$M$55,5,0)," ","(",VLOOKUP(A33,Регистрация!$B$7:$M$55,11,0),")"))</f>
        <v xml:space="preserve"> </v>
      </c>
      <c r="D33" s="491"/>
      <c r="E33" s="491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125"/>
    </row>
    <row r="34" spans="1:19" ht="13.5" customHeight="1">
      <c r="A34" s="131">
        <f>H27</f>
        <v>0</v>
      </c>
      <c r="B34" s="132">
        <v>3</v>
      </c>
      <c r="C34" s="491" t="str">
        <f>IF(A34=0," ",CONCATENATE(VLOOKUP(A34,Регистрация!$B$7:$M$55,3,0)," ",VLOOKUP(A34,Регистрация!$B$7:$M$55,4,0)," ",VLOOKUP(A34,Регистрация!$B$7:$M$55,5,0)," ","(",VLOOKUP(A34,Регистрация!$B$7:$M$55,11,0),")"))</f>
        <v xml:space="preserve"> </v>
      </c>
      <c r="D34" s="491"/>
      <c r="E34" s="491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</row>
    <row r="35" spans="1:19" ht="13.5" customHeight="1">
      <c r="A35" s="131">
        <f>IF(H27=F26,F28,F26)</f>
        <v>0</v>
      </c>
      <c r="B35" s="132">
        <v>4</v>
      </c>
      <c r="C35" s="491" t="str">
        <f>IF(A35=0," ",CONCATENATE(VLOOKUP(A35,Регистрация!$B$7:$M$55,3,0)," ",VLOOKUP(A35,Регистрация!$B$7:$M$55,4,0)," ",VLOOKUP(A35,Регистрация!$B$7:$M$55,5,0)," ","(",VLOOKUP(A35,Регистрация!$B$7:$M$55,11,0),")"))</f>
        <v xml:space="preserve"> </v>
      </c>
      <c r="D35" s="491"/>
      <c r="E35" s="491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9" ht="15.7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</row>
    <row r="37" spans="1:19" s="135" customFormat="1" ht="15.75" customHeight="1">
      <c r="A37" s="490" t="s">
        <v>16</v>
      </c>
      <c r="B37" s="490"/>
      <c r="C37" s="490"/>
      <c r="D37" s="133"/>
      <c r="E37" s="133"/>
      <c r="F37" s="133"/>
      <c r="G37" s="33"/>
      <c r="H37" s="134" t="str">
        <f>Регистрация!L56</f>
        <v>Чириков Д.Ю.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9" s="135" customFormat="1" ht="16.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9" s="135" customFormat="1" ht="15.75" customHeight="1">
      <c r="A39" s="490" t="s">
        <v>17</v>
      </c>
      <c r="B39" s="490"/>
      <c r="C39" s="490"/>
      <c r="D39" s="133"/>
      <c r="E39" s="133"/>
      <c r="F39" s="133"/>
      <c r="G39" s="33"/>
      <c r="H39" s="134" t="str">
        <f>Регистрация!L58</f>
        <v>Неряхина П.А.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9" ht="11.1" customHeigh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</row>
    <row r="41" spans="1:19" ht="11.1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</row>
    <row r="42" spans="1:19" ht="11.1" customHeigh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</row>
    <row r="43" spans="1:19" ht="11.1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</row>
    <row r="44" spans="1:19" ht="11.1" customHeight="1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</row>
    <row r="45" spans="1:19" ht="11.1" customHeight="1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</row>
    <row r="46" spans="1:19" ht="11.1" customHeigh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</row>
    <row r="47" spans="1:19" ht="11.1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</row>
    <row r="48" spans="1:19" ht="11.1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</row>
  </sheetData>
  <mergeCells count="27">
    <mergeCell ref="A1:I1"/>
    <mergeCell ref="A3:I3"/>
    <mergeCell ref="A5:C5"/>
    <mergeCell ref="D5:G5"/>
    <mergeCell ref="J5:L5"/>
    <mergeCell ref="A7:I7"/>
    <mergeCell ref="B9:C9"/>
    <mergeCell ref="B10:E10"/>
    <mergeCell ref="B11:C11"/>
    <mergeCell ref="B13:C13"/>
    <mergeCell ref="B14:E14"/>
    <mergeCell ref="B15:C15"/>
    <mergeCell ref="B17:C17"/>
    <mergeCell ref="B18:E18"/>
    <mergeCell ref="B19:C19"/>
    <mergeCell ref="B21:C21"/>
    <mergeCell ref="B22:E22"/>
    <mergeCell ref="B23:C23"/>
    <mergeCell ref="F24:I24"/>
    <mergeCell ref="B30:E30"/>
    <mergeCell ref="A37:C37"/>
    <mergeCell ref="A39:C39"/>
    <mergeCell ref="C31:E31"/>
    <mergeCell ref="C32:E32"/>
    <mergeCell ref="C33:E33"/>
    <mergeCell ref="C34:E34"/>
    <mergeCell ref="C35:E35"/>
  </mergeCells>
  <pageMargins left="0.7" right="0.7" top="0.29027777777777802" bottom="0.75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J48"/>
  <sheetViews>
    <sheetView zoomScaleNormal="100" workbookViewId="0">
      <selection activeCell="P30" sqref="P30"/>
    </sheetView>
  </sheetViews>
  <sheetFormatPr defaultColWidth="9.140625" defaultRowHeight="12.75"/>
  <cols>
    <col min="1" max="1" width="1.85546875" style="70" customWidth="1"/>
    <col min="2" max="2" width="5.7109375" style="70" customWidth="1"/>
    <col min="3" max="3" width="33.85546875" style="70" customWidth="1"/>
    <col min="4" max="4" width="1.85546875" style="70" customWidth="1"/>
    <col min="5" max="5" width="20.42578125" style="70" customWidth="1"/>
    <col min="6" max="6" width="1.85546875" style="70" customWidth="1"/>
    <col min="7" max="7" width="20.42578125" style="70" customWidth="1"/>
    <col min="8" max="8" width="1.85546875" style="70" customWidth="1"/>
    <col min="9" max="9" width="20.42578125" style="70" customWidth="1"/>
    <col min="10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79"/>
      <c r="K1" s="79"/>
      <c r="L1" s="79"/>
      <c r="M1" s="80"/>
      <c r="N1" s="80"/>
      <c r="O1" s="80"/>
      <c r="P1" s="80"/>
      <c r="Q1" s="80"/>
      <c r="R1" s="80"/>
    </row>
    <row r="2" spans="1:23" ht="6" customHeight="1">
      <c r="A2" s="81"/>
      <c r="B2" s="81"/>
      <c r="C2" s="81"/>
      <c r="D2" s="81"/>
      <c r="E2" s="81"/>
      <c r="F2" s="81"/>
      <c r="G2" s="81"/>
      <c r="H2" s="81"/>
      <c r="I2" s="81"/>
      <c r="J2" s="79"/>
      <c r="K2" s="79"/>
      <c r="L2" s="79"/>
      <c r="M2" s="80"/>
      <c r="N2" s="80"/>
      <c r="O2" s="80"/>
      <c r="P2" s="80"/>
      <c r="Q2" s="80"/>
      <c r="R2" s="80"/>
    </row>
    <row r="3" spans="1:23" ht="12.75" customHeight="1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79"/>
      <c r="K3" s="79"/>
      <c r="L3" s="79"/>
      <c r="M3" s="80"/>
      <c r="N3" s="80"/>
      <c r="O3" s="80"/>
      <c r="P3" s="80"/>
      <c r="Q3" s="80"/>
      <c r="R3" s="80"/>
    </row>
    <row r="4" spans="1:23" ht="6.75" customHeight="1">
      <c r="A4" s="82"/>
      <c r="B4" s="82"/>
      <c r="C4" s="82"/>
      <c r="D4" s="82"/>
      <c r="E4" s="82"/>
      <c r="F4" s="82"/>
      <c r="G4" s="82"/>
      <c r="H4" s="82"/>
      <c r="I4" s="82"/>
      <c r="J4" s="83"/>
      <c r="K4" s="82"/>
      <c r="L4" s="82"/>
      <c r="M4" s="84"/>
      <c r="N4" s="84"/>
      <c r="O4" s="84"/>
      <c r="P4" s="84"/>
      <c r="Q4" s="84"/>
      <c r="R4" s="84"/>
    </row>
    <row r="5" spans="1:23" ht="12.75" customHeight="1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86">
        <f>Регистрация!L3</f>
        <v>44948</v>
      </c>
      <c r="J5" s="502">
        <f>Регистрация!M3</f>
        <v>0</v>
      </c>
      <c r="K5" s="502"/>
      <c r="L5" s="502"/>
      <c r="M5" s="84"/>
      <c r="N5" s="84"/>
      <c r="O5" s="84"/>
      <c r="P5" s="84"/>
      <c r="Q5" s="87"/>
      <c r="R5" s="87"/>
    </row>
    <row r="6" spans="1:23" ht="12.75" customHeight="1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7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84"/>
      <c r="K7" s="84"/>
      <c r="L7" s="84"/>
      <c r="M7" s="84"/>
      <c r="N7" s="84"/>
      <c r="O7" s="84"/>
      <c r="P7" s="84"/>
      <c r="Q7" s="87"/>
      <c r="R7" s="87"/>
    </row>
    <row r="8" spans="1:23" s="97" customFormat="1" ht="15" customHeight="1">
      <c r="A8" s="87"/>
      <c r="B8" s="87"/>
      <c r="C8" s="90"/>
      <c r="D8" s="91"/>
      <c r="E8" s="92"/>
      <c r="F8" s="90"/>
      <c r="G8" s="93"/>
      <c r="H8" s="93"/>
      <c r="I8" s="94"/>
      <c r="J8" s="93"/>
      <c r="K8" s="93"/>
      <c r="L8" s="93"/>
      <c r="M8" s="93"/>
      <c r="N8" s="93"/>
      <c r="O8" s="90"/>
      <c r="P8" s="95"/>
      <c r="Q8" s="90"/>
      <c r="R8" s="90"/>
      <c r="S8" s="96"/>
    </row>
    <row r="9" spans="1:23" s="103" customFormat="1" ht="13.5" customHeight="1">
      <c r="A9" s="98"/>
      <c r="B9" s="493"/>
      <c r="C9" s="493"/>
      <c r="D9" s="42"/>
      <c r="E9" s="42"/>
      <c r="F9" s="93"/>
      <c r="G9" s="93"/>
      <c r="H9" s="93"/>
      <c r="I9" s="100"/>
      <c r="J9" s="100"/>
      <c r="K9" s="100"/>
      <c r="L9" s="100"/>
      <c r="M9" s="93"/>
      <c r="N9" s="93"/>
      <c r="O9" s="93"/>
      <c r="P9" s="95"/>
      <c r="Q9" s="101"/>
      <c r="R9" s="101"/>
      <c r="S9" s="102"/>
    </row>
    <row r="10" spans="1:23" s="106" customFormat="1" ht="13.5" customHeight="1">
      <c r="A10" s="118">
        <v>1</v>
      </c>
      <c r="B10" s="492" t="str">
        <f>IF(Регистрация!$D$6&lt;A10," ",CONCATENATE(VLOOKUP(A10,Регистрация!$B$7:$M$55,3,0)," ",VLOOKUP(A10,Регистрация!$B$7:$M$55,4,0)," ","(",VLOOKUP(A10,Регистрация!$B$7:$M$55,11,0),")"))</f>
        <v>Жданов  Максим (Лопухов В.А.)</v>
      </c>
      <c r="C10" s="492"/>
      <c r="D10" s="492"/>
      <c r="E10" s="492"/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95"/>
      <c r="Q10" s="104"/>
      <c r="R10" s="104"/>
      <c r="S10" s="105"/>
    </row>
    <row r="11" spans="1:23" s="97" customFormat="1" ht="13.5" customHeight="1">
      <c r="A11" s="98"/>
      <c r="B11" s="493"/>
      <c r="C11" s="493"/>
      <c r="D11" s="98"/>
      <c r="E11" s="136"/>
      <c r="F11" s="93"/>
      <c r="G11" s="93"/>
      <c r="H11" s="93"/>
      <c r="I11" s="90"/>
      <c r="J11" s="93"/>
      <c r="K11" s="93"/>
      <c r="L11" s="90"/>
      <c r="M11" s="93"/>
      <c r="N11" s="93"/>
      <c r="O11" s="93"/>
      <c r="P11" s="107"/>
      <c r="Q11" s="90"/>
      <c r="R11" s="90"/>
      <c r="S11" s="96"/>
    </row>
    <row r="12" spans="1:23" s="103" customFormat="1" ht="13.5" customHeight="1">
      <c r="A12" s="98"/>
      <c r="B12" s="99"/>
      <c r="C12" s="99"/>
      <c r="D12" s="98"/>
      <c r="E12" s="120"/>
      <c r="F12" s="122"/>
      <c r="G12" s="123" t="str">
        <f>IF(F12=0," ",CONCATENATE(VLOOKUP(F12,Регистрация!$B$7:$M$55,3,0)," ",VLOOKUP(F12,Регистрация!$B$7:$M$55,4,0)))</f>
        <v xml:space="preserve"> </v>
      </c>
      <c r="H12" s="93"/>
      <c r="I12" s="93"/>
      <c r="J12" s="93"/>
      <c r="K12" s="93"/>
      <c r="L12" s="93"/>
      <c r="M12" s="93"/>
      <c r="N12" s="93"/>
      <c r="O12" s="90"/>
      <c r="P12" s="93"/>
      <c r="Q12" s="101"/>
      <c r="R12" s="101"/>
      <c r="S12" s="102"/>
    </row>
    <row r="13" spans="1:23" s="97" customFormat="1" ht="13.5" customHeight="1">
      <c r="A13" s="118">
        <v>3</v>
      </c>
      <c r="B13" s="492" t="str">
        <f>IF(Регистрация!$D$6&lt;A13," ",CONCATENATE(VLOOKUP(A13,Регистрация!$B$7:$M$55,3,0)," ",VLOOKUP(A13,Регистрация!$B$7:$M$55,4,0)," ","(",VLOOKUP(A13,Регистрация!$B$7:$M$55,11,0),")"))</f>
        <v>Подольский Михаил (Страхов В.Д.)</v>
      </c>
      <c r="C13" s="492"/>
      <c r="D13" s="98"/>
      <c r="E13" s="138"/>
      <c r="F13" s="98"/>
      <c r="G13" s="136"/>
      <c r="H13" s="93"/>
      <c r="I13" s="93"/>
      <c r="J13" s="93"/>
      <c r="K13" s="93"/>
      <c r="L13" s="93"/>
      <c r="M13" s="93"/>
      <c r="N13" s="93"/>
      <c r="O13" s="90"/>
      <c r="P13" s="107"/>
      <c r="Q13" s="90"/>
      <c r="R13" s="90"/>
      <c r="S13" s="96"/>
    </row>
    <row r="14" spans="1:23" s="103" customFormat="1" ht="13.5" customHeight="1">
      <c r="A14" s="98"/>
      <c r="B14" s="99"/>
      <c r="C14" s="99"/>
      <c r="D14" s="118"/>
      <c r="E14" s="123" t="str">
        <f>IF(D14=0," ",CONCATENATE(VLOOKUP(D14,Регистрация!$B$7:$M$55,3,0)," ",VLOOKUP(D14,Регистрация!$B$7:$M$55,4,0)))</f>
        <v xml:space="preserve"> </v>
      </c>
      <c r="F14" s="98"/>
      <c r="G14" s="120"/>
      <c r="H14" s="93"/>
      <c r="I14" s="93"/>
      <c r="J14" s="93"/>
      <c r="K14" s="93"/>
      <c r="L14" s="93"/>
      <c r="M14" s="109"/>
      <c r="N14" s="109"/>
      <c r="O14" s="109"/>
      <c r="P14" s="109"/>
      <c r="Q14" s="101"/>
      <c r="R14" s="101"/>
      <c r="S14" s="102"/>
    </row>
    <row r="15" spans="1:23" s="103" customFormat="1" ht="13.5" customHeight="1">
      <c r="A15" s="118">
        <v>5</v>
      </c>
      <c r="B15" s="492" t="str">
        <f>IF(Регистрация!$D$6&lt;A15," ",CONCATENATE(VLOOKUP(A15,Регистрация!$B$7:$M$55,3,0)," ",VLOOKUP(A15,Регистрация!$B$7:$M$55,4,0)," ","(",VLOOKUP(A15,Регистрация!$B$7:$M$55,11,0),")"))</f>
        <v>Соловьев  Федор  (Кожевников М.Н.)</v>
      </c>
      <c r="C15" s="492"/>
      <c r="D15" s="98"/>
      <c r="E15" s="99"/>
      <c r="F15" s="98"/>
      <c r="G15" s="120"/>
      <c r="H15" s="93"/>
      <c r="I15" s="110"/>
      <c r="J15" s="110"/>
      <c r="K15" s="110"/>
      <c r="L15" s="110"/>
      <c r="M15" s="93"/>
      <c r="N15" s="93"/>
      <c r="O15" s="93"/>
      <c r="P15" s="111"/>
      <c r="Q15" s="101"/>
      <c r="R15" s="101"/>
      <c r="S15" s="105"/>
      <c r="W15" s="112"/>
    </row>
    <row r="16" spans="1:23" ht="13.5" customHeight="1">
      <c r="A16" s="113"/>
      <c r="B16" s="99"/>
      <c r="C16" s="99"/>
      <c r="D16" s="113"/>
      <c r="E16" s="99"/>
      <c r="F16" s="98"/>
      <c r="G16" s="120"/>
      <c r="H16" s="122"/>
      <c r="I16" s="123" t="str">
        <f>IF(H16=0," ",CONCATENATE(VLOOKUP(H16,Регистрация!$B$7:$M$55,3,0)," ",VLOOKUP(H16,Регистрация!$B$7:$M$55,4,0)))</f>
        <v xml:space="preserve"> </v>
      </c>
      <c r="J16" s="90"/>
      <c r="K16" s="90"/>
      <c r="L16" s="90"/>
      <c r="M16" s="93"/>
      <c r="N16" s="93"/>
      <c r="O16" s="93"/>
      <c r="P16" s="114"/>
      <c r="Q16" s="115"/>
      <c r="R16" s="116"/>
    </row>
    <row r="17" spans="1:19" ht="13.5" customHeight="1">
      <c r="A17" s="113"/>
      <c r="B17" s="493"/>
      <c r="C17" s="493"/>
      <c r="D17" s="98"/>
      <c r="E17" s="99"/>
      <c r="F17" s="98"/>
      <c r="G17" s="120"/>
      <c r="H17" s="89"/>
      <c r="I17" s="89"/>
      <c r="J17" s="117"/>
      <c r="K17" s="117"/>
      <c r="L17" s="117"/>
      <c r="M17" s="93"/>
      <c r="N17" s="93"/>
      <c r="O17" s="90"/>
      <c r="P17" s="107"/>
      <c r="Q17" s="95"/>
      <c r="R17" s="116"/>
    </row>
    <row r="18" spans="1:19" ht="13.5" customHeight="1">
      <c r="A18" s="118">
        <v>2</v>
      </c>
      <c r="B18" s="492" t="str">
        <f>IF(Регистрация!$D$6&lt;A18," ",CONCATENATE(VLOOKUP(A18,Регистрация!$B$7:$M$55,3,0)," ",VLOOKUP(A18,Регистрация!$B$7:$M$55,4,0)," ","(",VLOOKUP(A18,Регистрация!$B$7:$M$55,11,0),")"))</f>
        <v>Колтырин Игорь (Хайдуков А.В)</v>
      </c>
      <c r="C18" s="492"/>
      <c r="D18" s="492"/>
      <c r="E18" s="492"/>
      <c r="F18" s="98"/>
      <c r="G18" s="120"/>
      <c r="H18" s="93"/>
      <c r="I18" s="93"/>
      <c r="J18" s="93"/>
      <c r="K18" s="93"/>
      <c r="L18" s="93"/>
      <c r="M18" s="93"/>
      <c r="N18" s="93"/>
      <c r="O18" s="90"/>
      <c r="P18" s="107"/>
      <c r="Q18" s="95"/>
      <c r="R18" s="119"/>
    </row>
    <row r="19" spans="1:19" ht="13.5" customHeight="1">
      <c r="A19" s="113"/>
      <c r="B19" s="493"/>
      <c r="C19" s="493"/>
      <c r="D19" s="98"/>
      <c r="E19" s="120"/>
      <c r="F19" s="98"/>
      <c r="G19" s="138"/>
      <c r="H19" s="93"/>
      <c r="I19" s="90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13.5" customHeight="1">
      <c r="A20" s="113"/>
      <c r="B20" s="99"/>
      <c r="C20" s="99"/>
      <c r="D20" s="98"/>
      <c r="E20" s="120"/>
      <c r="F20" s="122"/>
      <c r="G20" s="123" t="str">
        <f>IF(F20=0," ",CONCATENATE(VLOOKUP(F20,Регистрация!$B$7:$M$55,3,0)," ",VLOOKUP(F20,Регистрация!$B$7:$M$55,4,0)))</f>
        <v xml:space="preserve"> </v>
      </c>
      <c r="H20" s="93"/>
      <c r="I20" s="90"/>
      <c r="J20" s="93"/>
      <c r="K20" s="93"/>
      <c r="L20" s="90"/>
      <c r="M20" s="93"/>
      <c r="N20" s="93"/>
      <c r="O20" s="93"/>
      <c r="P20" s="107"/>
      <c r="Q20" s="95"/>
      <c r="R20" s="116"/>
    </row>
    <row r="21" spans="1:19" ht="13.5" customHeight="1">
      <c r="A21" s="113"/>
      <c r="B21" s="493"/>
      <c r="C21" s="493"/>
      <c r="D21" s="98"/>
      <c r="E21" s="120"/>
      <c r="F21" s="90"/>
      <c r="G21" s="42"/>
      <c r="H21" s="93"/>
      <c r="I21" s="124"/>
      <c r="J21" s="124"/>
      <c r="K21" s="124"/>
      <c r="L21" s="124"/>
      <c r="M21" s="93"/>
      <c r="N21" s="93"/>
      <c r="O21" s="90"/>
      <c r="P21" s="107"/>
      <c r="Q21" s="95"/>
      <c r="R21" s="116"/>
      <c r="S21" s="125"/>
    </row>
    <row r="22" spans="1:19" ht="13.5" customHeight="1">
      <c r="A22" s="126">
        <v>4</v>
      </c>
      <c r="B22" s="492" t="str">
        <f>IF(Регистрация!$D$6&lt;A22," ",CONCATENATE(VLOOKUP(A22,Регистрация!$B$7:$M$55,3,0)," ",VLOOKUP(A22,Регистрация!$B$7:$M$55,4,0)," ","(",VLOOKUP(A22,Регистрация!$B$7:$M$55,11,0),")"))</f>
        <v>Найфонов Тимур (Попкова А.В., Высоколов Е.А.)</v>
      </c>
      <c r="C22" s="492"/>
      <c r="D22" s="492"/>
      <c r="E22" s="492"/>
      <c r="F22" s="90"/>
      <c r="G22" s="93"/>
      <c r="H22" s="93"/>
      <c r="I22" s="93"/>
      <c r="J22" s="93"/>
      <c r="K22" s="93"/>
      <c r="L22" s="93"/>
      <c r="M22" s="93"/>
      <c r="N22" s="93"/>
      <c r="O22" s="90"/>
      <c r="P22" s="107"/>
      <c r="Q22" s="95"/>
      <c r="R22" s="116"/>
      <c r="S22" s="125"/>
    </row>
    <row r="23" spans="1:19" ht="13.5" customHeight="1">
      <c r="A23" s="113"/>
      <c r="B23" s="493"/>
      <c r="C23" s="493"/>
      <c r="D23" s="42"/>
      <c r="E23" s="42"/>
      <c r="F23" s="95"/>
      <c r="G23" s="95"/>
      <c r="H23" s="95"/>
      <c r="I23" s="95"/>
      <c r="J23" s="95"/>
      <c r="K23" s="95"/>
      <c r="L23" s="95"/>
      <c r="M23" s="95"/>
      <c r="N23" s="107"/>
      <c r="O23" s="107"/>
      <c r="P23" s="107"/>
      <c r="Q23" s="95"/>
      <c r="R23" s="116"/>
      <c r="S23" s="125"/>
    </row>
    <row r="24" spans="1:19" ht="13.5" customHeight="1">
      <c r="A24" s="36"/>
      <c r="B24" s="36"/>
      <c r="C24" s="35"/>
      <c r="D24" s="35"/>
      <c r="E24" s="35"/>
      <c r="F24" s="494" t="s">
        <v>22</v>
      </c>
      <c r="G24" s="494"/>
      <c r="H24" s="494"/>
      <c r="I24" s="494"/>
      <c r="J24" s="84"/>
      <c r="K24" s="84"/>
      <c r="L24" s="84"/>
      <c r="M24" s="84"/>
      <c r="N24" s="84"/>
      <c r="O24" s="84"/>
      <c r="P24" s="84"/>
      <c r="Q24" s="84"/>
      <c r="R24" s="84"/>
      <c r="S24" s="125"/>
    </row>
    <row r="25" spans="1:19" ht="7.5" customHeight="1">
      <c r="A25" s="36"/>
      <c r="B25" s="36"/>
      <c r="C25" s="36"/>
      <c r="D25" s="95"/>
      <c r="E25" s="95"/>
      <c r="F25" s="107"/>
      <c r="G25" s="107"/>
      <c r="H25" s="107"/>
      <c r="I25" s="107"/>
      <c r="J25" s="107"/>
      <c r="K25" s="127"/>
      <c r="L25" s="127"/>
      <c r="M25" s="107"/>
      <c r="N25" s="107"/>
      <c r="O25" s="107"/>
      <c r="P25" s="107"/>
      <c r="Q25" s="95"/>
      <c r="R25" s="119"/>
      <c r="S25" s="125"/>
    </row>
    <row r="26" spans="1:19" ht="13.5" customHeight="1">
      <c r="A26" s="89"/>
      <c r="B26" s="89"/>
      <c r="C26" s="35"/>
      <c r="D26" s="116"/>
      <c r="E26" s="84"/>
      <c r="F26" s="139">
        <f>IF(F12=0,0,IF(A10=F12,D14,A10))</f>
        <v>0</v>
      </c>
      <c r="G26" s="123" t="str">
        <f>IF(F26=0," ",CONCATENATE(VLOOKUP(F26,Регистрация!$B$7:$M$55,3,0)," ",VLOOKUP(F26,Регистрация!$B$7:$M$55,4,0)))</f>
        <v xml:space="preserve"> </v>
      </c>
      <c r="H26" s="93"/>
      <c r="I26" s="93"/>
      <c r="J26" s="87"/>
      <c r="K26" s="87"/>
      <c r="L26" s="87"/>
      <c r="M26" s="87"/>
      <c r="N26" s="87"/>
      <c r="O26" s="87"/>
      <c r="P26" s="87"/>
      <c r="Q26" s="116"/>
      <c r="R26" s="116"/>
      <c r="S26" s="125"/>
    </row>
    <row r="27" spans="1:19" ht="13.5" customHeight="1">
      <c r="A27" s="89"/>
      <c r="B27" s="89"/>
      <c r="C27" s="89"/>
      <c r="D27" s="89"/>
      <c r="E27" s="89"/>
      <c r="F27" s="98"/>
      <c r="G27" s="120"/>
      <c r="H27" s="122"/>
      <c r="I27" s="123" t="str">
        <f>IF(H27=0," ",CONCATENATE(VLOOKUP(H27,Регистрация!$B$7:$M$55,3,0)," ",VLOOKUP(H27,Регистрация!$B$7:$M$55,4,0)))</f>
        <v xml:space="preserve"> </v>
      </c>
      <c r="J27" s="89"/>
      <c r="K27" s="89"/>
      <c r="L27" s="89"/>
      <c r="M27" s="89"/>
      <c r="N27" s="89"/>
      <c r="O27" s="89"/>
      <c r="P27" s="89"/>
      <c r="Q27" s="89"/>
      <c r="R27" s="89"/>
      <c r="S27" s="125"/>
    </row>
    <row r="28" spans="1:19" ht="13.5" customHeight="1">
      <c r="A28" s="89"/>
      <c r="B28" s="89"/>
      <c r="C28" s="89"/>
      <c r="D28" s="89"/>
      <c r="E28" s="89"/>
      <c r="F28" s="139">
        <f>IF(F20=0,0,IF(A18=F20,A22,A18))</f>
        <v>0</v>
      </c>
      <c r="G28" s="123" t="str">
        <f>IF(F28=0," ",CONCATENATE(VLOOKUP(F28,Регистрация!$B$7:$M$55,3,0)," ",VLOOKUP(F28,Регистрация!$B$7:$M$55,4,0)))</f>
        <v xml:space="preserve"> </v>
      </c>
      <c r="H28" s="93"/>
      <c r="I28" s="90"/>
      <c r="J28" s="89"/>
      <c r="K28" s="89"/>
      <c r="L28" s="89"/>
      <c r="M28" s="89"/>
      <c r="N28" s="89"/>
      <c r="O28" s="89"/>
      <c r="P28" s="89"/>
      <c r="Q28" s="89"/>
      <c r="R28" s="89"/>
      <c r="S28" s="125"/>
    </row>
    <row r="29" spans="1:19" ht="7.5" customHeight="1">
      <c r="A29" s="89"/>
      <c r="B29" s="89"/>
      <c r="C29" s="89"/>
      <c r="D29" s="89"/>
      <c r="E29" s="89"/>
      <c r="F29" s="98"/>
      <c r="G29" s="42"/>
      <c r="H29" s="93"/>
      <c r="I29" s="90"/>
      <c r="J29" s="89"/>
      <c r="K29" s="89"/>
      <c r="L29" s="89"/>
      <c r="M29" s="89"/>
      <c r="N29" s="89"/>
      <c r="O29" s="89"/>
      <c r="P29" s="89"/>
      <c r="Q29" s="89"/>
      <c r="R29" s="89"/>
      <c r="S29" s="125"/>
    </row>
    <row r="30" spans="1:19" ht="17.25" customHeight="1">
      <c r="A30" s="89"/>
      <c r="B30" s="495" t="s">
        <v>19</v>
      </c>
      <c r="C30" s="495"/>
      <c r="D30" s="495"/>
      <c r="E30" s="495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125"/>
    </row>
    <row r="31" spans="1:19" ht="13.5" customHeight="1">
      <c r="A31" s="129"/>
      <c r="B31" s="130" t="s">
        <v>20</v>
      </c>
      <c r="C31" s="496" t="s">
        <v>21</v>
      </c>
      <c r="D31" s="496"/>
      <c r="E31" s="496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125"/>
    </row>
    <row r="32" spans="1:19" ht="13.5" customHeight="1">
      <c r="A32" s="131">
        <f>H16</f>
        <v>0</v>
      </c>
      <c r="B32" s="132">
        <v>1</v>
      </c>
      <c r="C32" s="491" t="str">
        <f>IF(A32=0," ",CONCATENATE(VLOOKUP(A32,Регистрация!$B$7:$M$55,3,0)," ",VLOOKUP(A32,Регистрация!$B$7:$M$55,4,0)," ",VLOOKUP(A32,Регистрация!$B$7:$M$55,5,0)," ","(",VLOOKUP(A32,Регистрация!$B$7:$M$55,11,0),")"))</f>
        <v xml:space="preserve"> </v>
      </c>
      <c r="D32" s="491"/>
      <c r="E32" s="491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125"/>
    </row>
    <row r="33" spans="1:19" ht="13.5" customHeight="1">
      <c r="A33" s="131">
        <f>IF(H16=F12,F20,F12)</f>
        <v>0</v>
      </c>
      <c r="B33" s="132">
        <v>2</v>
      </c>
      <c r="C33" s="491" t="str">
        <f>IF(A33=0," ",CONCATENATE(VLOOKUP(A33,Регистрация!$B$7:$M$55,3,0)," ",VLOOKUP(A33,Регистрация!$B$7:$M$55,4,0)," ",VLOOKUP(A33,Регистрация!$B$7:$M$55,5,0)," ","(",VLOOKUP(A33,Регистрация!$B$7:$M$55,11,0),")"))</f>
        <v xml:space="preserve"> </v>
      </c>
      <c r="D33" s="491"/>
      <c r="E33" s="491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125"/>
    </row>
    <row r="34" spans="1:19" ht="13.5" customHeight="1">
      <c r="A34" s="131">
        <f>H27</f>
        <v>0</v>
      </c>
      <c r="B34" s="132">
        <v>3</v>
      </c>
      <c r="C34" s="491" t="str">
        <f>IF(A34=0," ",CONCATENATE(VLOOKUP(A34,Регистрация!$B$7:$M$55,3,0)," ",VLOOKUP(A34,Регистрация!$B$7:$M$55,4,0)," ",VLOOKUP(A34,Регистрация!$B$7:$M$55,5,0)," ","(",VLOOKUP(A34,Регистрация!$B$7:$M$55,11,0),")"))</f>
        <v xml:space="preserve"> </v>
      </c>
      <c r="D34" s="491"/>
      <c r="E34" s="491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</row>
    <row r="35" spans="1:19" ht="13.5" customHeight="1">
      <c r="A35" s="131">
        <f>IF(H27=F26,F28,F26)</f>
        <v>0</v>
      </c>
      <c r="B35" s="132">
        <v>4</v>
      </c>
      <c r="C35" s="491" t="str">
        <f>IF(A35=0," ",CONCATENATE(VLOOKUP(A35,Регистрация!$B$7:$M$55,3,0)," ",VLOOKUP(A35,Регистрация!$B$7:$M$55,4,0)," ",VLOOKUP(A35,Регистрация!$B$7:$M$55,5,0)," ","(",VLOOKUP(A35,Регистрация!$B$7:$M$55,11,0),")"))</f>
        <v xml:space="preserve"> </v>
      </c>
      <c r="D35" s="491"/>
      <c r="E35" s="491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9" ht="15.7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</row>
    <row r="37" spans="1:19" s="135" customFormat="1" ht="15.75" customHeight="1">
      <c r="A37" s="490" t="s">
        <v>16</v>
      </c>
      <c r="B37" s="490"/>
      <c r="C37" s="490"/>
      <c r="D37" s="133"/>
      <c r="E37" s="133"/>
      <c r="F37" s="133"/>
      <c r="G37" s="33"/>
      <c r="H37" s="134" t="str">
        <f>Регистрация!L56</f>
        <v>Чириков Д.Ю.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9" s="135" customFormat="1" ht="16.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9" s="135" customFormat="1" ht="15.75" customHeight="1">
      <c r="A39" s="490" t="s">
        <v>17</v>
      </c>
      <c r="B39" s="490"/>
      <c r="C39" s="490"/>
      <c r="D39" s="133"/>
      <c r="E39" s="133"/>
      <c r="F39" s="133"/>
      <c r="G39" s="33"/>
      <c r="H39" s="134" t="str">
        <f>Регистрация!L58</f>
        <v>Неряхина П.А.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9" ht="11.1" customHeigh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</row>
    <row r="41" spans="1:19" ht="11.1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</row>
    <row r="42" spans="1:19" ht="11.1" customHeigh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</row>
    <row r="43" spans="1:19" ht="11.1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</row>
    <row r="44" spans="1:19" ht="11.1" customHeight="1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</row>
    <row r="45" spans="1:19" ht="11.1" customHeight="1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</row>
    <row r="46" spans="1:19" ht="11.1" customHeigh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</row>
    <row r="47" spans="1:19" ht="11.1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</row>
    <row r="48" spans="1:19" ht="11.1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</row>
  </sheetData>
  <mergeCells count="26">
    <mergeCell ref="A1:I1"/>
    <mergeCell ref="A3:I3"/>
    <mergeCell ref="A5:C5"/>
    <mergeCell ref="D5:G5"/>
    <mergeCell ref="J5:L5"/>
    <mergeCell ref="A7:I7"/>
    <mergeCell ref="B9:C9"/>
    <mergeCell ref="B10:E10"/>
    <mergeCell ref="B11:C11"/>
    <mergeCell ref="B13:C13"/>
    <mergeCell ref="B15:C15"/>
    <mergeCell ref="B17:C17"/>
    <mergeCell ref="B18:E18"/>
    <mergeCell ref="B19:C19"/>
    <mergeCell ref="B21:C21"/>
    <mergeCell ref="B22:E22"/>
    <mergeCell ref="B23:C23"/>
    <mergeCell ref="F24:I24"/>
    <mergeCell ref="B30:E30"/>
    <mergeCell ref="C31:E31"/>
    <mergeCell ref="A39:C39"/>
    <mergeCell ref="C32:E32"/>
    <mergeCell ref="C33:E33"/>
    <mergeCell ref="C34:E34"/>
    <mergeCell ref="C35:E35"/>
    <mergeCell ref="A37:C37"/>
  </mergeCells>
  <pageMargins left="0.7" right="0.7" top="0.29027777777777802" bottom="0.75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48"/>
  <sheetViews>
    <sheetView topLeftCell="A4" zoomScaleNormal="100" workbookViewId="0">
      <selection activeCell="L16" sqref="L16"/>
    </sheetView>
  </sheetViews>
  <sheetFormatPr defaultColWidth="9.140625" defaultRowHeight="12.75"/>
  <cols>
    <col min="1" max="1" width="1.85546875" style="70" customWidth="1"/>
    <col min="2" max="2" width="5.7109375" style="70" customWidth="1"/>
    <col min="3" max="3" width="33.85546875" style="70" customWidth="1"/>
    <col min="4" max="4" width="1.85546875" style="70" customWidth="1"/>
    <col min="5" max="5" width="20.42578125" style="70" customWidth="1"/>
    <col min="6" max="6" width="1.85546875" style="70" customWidth="1"/>
    <col min="7" max="7" width="20.42578125" style="70" customWidth="1"/>
    <col min="8" max="8" width="1.85546875" style="70" customWidth="1"/>
    <col min="9" max="9" width="20.42578125" style="70" customWidth="1"/>
    <col min="10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79"/>
      <c r="K1" s="79"/>
      <c r="L1" s="79"/>
      <c r="M1" s="80"/>
      <c r="N1" s="80"/>
      <c r="O1" s="80"/>
      <c r="P1" s="80"/>
      <c r="Q1" s="80"/>
      <c r="R1" s="80"/>
    </row>
    <row r="2" spans="1:23" ht="14.25">
      <c r="A2" s="81"/>
      <c r="B2" s="81"/>
      <c r="C2" s="81"/>
      <c r="D2" s="81"/>
      <c r="E2" s="81"/>
      <c r="F2" s="81"/>
      <c r="G2" s="81"/>
      <c r="H2" s="81"/>
      <c r="I2" s="81"/>
      <c r="J2" s="79"/>
      <c r="K2" s="79"/>
      <c r="L2" s="79"/>
      <c r="M2" s="80"/>
      <c r="N2" s="80"/>
      <c r="O2" s="80"/>
      <c r="P2" s="80"/>
      <c r="Q2" s="80"/>
      <c r="R2" s="80"/>
    </row>
    <row r="3" spans="1:23" ht="15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79"/>
      <c r="K3" s="79"/>
      <c r="L3" s="79"/>
      <c r="M3" s="80"/>
      <c r="N3" s="80"/>
      <c r="O3" s="80"/>
      <c r="P3" s="80"/>
      <c r="Q3" s="80"/>
      <c r="R3" s="80"/>
    </row>
    <row r="4" spans="1:23">
      <c r="A4" s="82"/>
      <c r="B4" s="82"/>
      <c r="C4" s="82"/>
      <c r="D4" s="82"/>
      <c r="E4" s="82"/>
      <c r="F4" s="82"/>
      <c r="G4" s="82"/>
      <c r="H4" s="82"/>
      <c r="I4" s="82"/>
      <c r="J4" s="83"/>
      <c r="K4" s="82"/>
      <c r="L4" s="82"/>
      <c r="M4" s="84"/>
      <c r="N4" s="84"/>
      <c r="O4" s="84"/>
      <c r="P4" s="84"/>
      <c r="Q4" s="84"/>
      <c r="R4" s="84"/>
    </row>
    <row r="5" spans="1:23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86">
        <f>Регистрация!L3</f>
        <v>44948</v>
      </c>
      <c r="J5" s="502">
        <f>Регистрация!M3</f>
        <v>0</v>
      </c>
      <c r="K5" s="502"/>
      <c r="L5" s="502"/>
      <c r="M5" s="84"/>
      <c r="N5" s="84"/>
      <c r="O5" s="84"/>
      <c r="P5" s="84"/>
      <c r="Q5" s="87"/>
      <c r="R5" s="87"/>
    </row>
    <row r="6" spans="1:23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9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84"/>
      <c r="K7" s="84"/>
      <c r="L7" s="84"/>
      <c r="M7" s="84"/>
      <c r="N7" s="84"/>
      <c r="O7" s="84"/>
      <c r="P7" s="84"/>
      <c r="Q7" s="87"/>
      <c r="R7" s="87"/>
    </row>
    <row r="8" spans="1:23" s="97" customFormat="1" ht="15.75">
      <c r="A8" s="87"/>
      <c r="B8" s="87"/>
      <c r="C8" s="90"/>
      <c r="D8" s="91"/>
      <c r="E8" s="92"/>
      <c r="F8" s="90"/>
      <c r="G8" s="93"/>
      <c r="H8" s="93"/>
      <c r="I8" s="94"/>
      <c r="J8" s="93"/>
      <c r="K8" s="93"/>
      <c r="L8" s="93"/>
      <c r="M8" s="93"/>
      <c r="N8" s="93"/>
      <c r="O8" s="90"/>
      <c r="P8" s="95"/>
      <c r="Q8" s="90"/>
      <c r="R8" s="90"/>
      <c r="S8" s="96"/>
    </row>
    <row r="9" spans="1:23" s="103" customFormat="1" ht="15">
      <c r="A9" s="98"/>
      <c r="B9" s="493"/>
      <c r="C9" s="493"/>
      <c r="D9" s="42"/>
      <c r="E9" s="42"/>
      <c r="F9" s="93"/>
      <c r="G9" s="93"/>
      <c r="H9" s="93"/>
      <c r="I9" s="100"/>
      <c r="J9" s="100"/>
      <c r="K9" s="100"/>
      <c r="L9" s="100"/>
      <c r="M9" s="93"/>
      <c r="N9" s="93"/>
      <c r="O9" s="93"/>
      <c r="P9" s="95"/>
      <c r="Q9" s="101"/>
      <c r="R9" s="101"/>
      <c r="S9" s="102"/>
    </row>
    <row r="10" spans="1:23" s="106" customFormat="1" ht="15.75">
      <c r="A10" s="118">
        <v>1</v>
      </c>
      <c r="B10" s="492" t="str">
        <f>IF(Регистрация!$D$6&lt;A10," ",CONCATENATE(VLOOKUP(A10,Регистрация!$B$7:$M$55,3,0)," ",VLOOKUP(A10,Регистрация!$B$7:$M$55,4,0)," ","(",VLOOKUP(A10,Регистрация!$B$7:$M$55,11,0),")"))</f>
        <v>Жданов  Максим (Лопухов В.А.)</v>
      </c>
      <c r="C10" s="492"/>
      <c r="D10" s="492"/>
      <c r="E10" s="492"/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95"/>
      <c r="Q10" s="104"/>
      <c r="R10" s="104"/>
      <c r="S10" s="105"/>
    </row>
    <row r="11" spans="1:23" s="97" customFormat="1" ht="15.75">
      <c r="A11" s="98"/>
      <c r="B11" s="493"/>
      <c r="C11" s="493"/>
      <c r="D11" s="98"/>
      <c r="E11" s="120"/>
      <c r="F11" s="93"/>
      <c r="G11" s="93"/>
      <c r="H11" s="93"/>
      <c r="I11" s="90"/>
      <c r="J11" s="93"/>
      <c r="K11" s="93"/>
      <c r="L11" s="90"/>
      <c r="M11" s="93"/>
      <c r="N11" s="93"/>
      <c r="O11" s="93"/>
      <c r="P11" s="107"/>
      <c r="Q11" s="90"/>
      <c r="R11" s="90"/>
      <c r="S11" s="96"/>
    </row>
    <row r="12" spans="1:23" s="103" customFormat="1" ht="15">
      <c r="A12" s="98"/>
      <c r="B12" s="99"/>
      <c r="C12" s="99"/>
      <c r="D12" s="98"/>
      <c r="E12" s="120"/>
      <c r="F12" s="122"/>
      <c r="G12" s="123" t="str">
        <f>IF(F12=0," ",CONCATENATE(VLOOKUP(F12,Регистрация!$B$7:$M$55,3,0)," ",VLOOKUP(F12,Регистрация!$B$7:$M$55,4,0)))</f>
        <v xml:space="preserve"> </v>
      </c>
      <c r="H12" s="93"/>
      <c r="I12" s="93"/>
      <c r="J12" s="93"/>
      <c r="K12" s="93"/>
      <c r="L12" s="93"/>
      <c r="M12" s="93"/>
      <c r="N12" s="93"/>
      <c r="O12" s="90"/>
      <c r="P12" s="93"/>
      <c r="Q12" s="101"/>
      <c r="R12" s="101"/>
      <c r="S12" s="102"/>
    </row>
    <row r="13" spans="1:23" s="97" customFormat="1" ht="15.75">
      <c r="A13" s="118">
        <v>3</v>
      </c>
      <c r="B13" s="492" t="str">
        <f>IF(Регистрация!$D$6&lt;A13," ",CONCATENATE(VLOOKUP(A13,Регистрация!$B$7:$M$55,3,0)," ",VLOOKUP(A13,Регистрация!$B$7:$M$55,4,0)," ","(",VLOOKUP(A13,Регистрация!$B$7:$M$55,11,0),")"))</f>
        <v>Подольский Михаил (Страхов В.Д.)</v>
      </c>
      <c r="C13" s="492"/>
      <c r="D13" s="98"/>
      <c r="E13" s="138"/>
      <c r="F13" s="98"/>
      <c r="G13" s="136"/>
      <c r="H13" s="93"/>
      <c r="I13" s="93"/>
      <c r="J13" s="93"/>
      <c r="K13" s="93"/>
      <c r="L13" s="93"/>
      <c r="M13" s="93"/>
      <c r="N13" s="93"/>
      <c r="O13" s="90"/>
      <c r="P13" s="107"/>
      <c r="Q13" s="90"/>
      <c r="R13" s="90"/>
      <c r="S13" s="96"/>
    </row>
    <row r="14" spans="1:23" s="103" customFormat="1" ht="15">
      <c r="A14" s="98"/>
      <c r="B14" s="99"/>
      <c r="C14" s="99"/>
      <c r="D14" s="118"/>
      <c r="E14" s="123" t="str">
        <f>IF(D14=0," ",CONCATENATE(VLOOKUP(D14,Регистрация!$B$7:$M$55,3,0)," ",VLOOKUP(D14,Регистрация!$B$7:$M$55,4,0)))</f>
        <v xml:space="preserve"> </v>
      </c>
      <c r="F14" s="98"/>
      <c r="G14" s="120"/>
      <c r="H14" s="93"/>
      <c r="I14" s="93"/>
      <c r="J14" s="93"/>
      <c r="K14" s="93"/>
      <c r="L14" s="93"/>
      <c r="M14" s="109"/>
      <c r="N14" s="109"/>
      <c r="O14" s="109"/>
      <c r="P14" s="109"/>
      <c r="Q14" s="101"/>
      <c r="R14" s="101"/>
      <c r="S14" s="102"/>
    </row>
    <row r="15" spans="1:23" s="103" customFormat="1" ht="15">
      <c r="A15" s="118">
        <v>2</v>
      </c>
      <c r="B15" s="492" t="str">
        <f>IF(Регистрация!$D$6&lt;A15," ",CONCATENATE(VLOOKUP(A15,Регистрация!$B$7:$M$55,3,0)," ",VLOOKUP(A15,Регистрация!$B$7:$M$55,4,0)," ","(",VLOOKUP(A15,Регистрация!$B$7:$M$55,11,0),")"))</f>
        <v>Колтырин Игорь (Хайдуков А.В)</v>
      </c>
      <c r="C15" s="492"/>
      <c r="D15" s="98"/>
      <c r="E15" s="99"/>
      <c r="F15" s="98"/>
      <c r="G15" s="120"/>
      <c r="H15" s="93"/>
      <c r="I15" s="110"/>
      <c r="J15" s="110"/>
      <c r="K15" s="110"/>
      <c r="L15" s="110"/>
      <c r="M15" s="93"/>
      <c r="N15" s="93"/>
      <c r="O15" s="93"/>
      <c r="P15" s="111"/>
      <c r="Q15" s="101"/>
      <c r="R15" s="101"/>
      <c r="S15" s="105"/>
      <c r="W15" s="112"/>
    </row>
    <row r="16" spans="1:23" ht="15.75">
      <c r="A16" s="113"/>
      <c r="B16" s="99"/>
      <c r="C16" s="99"/>
      <c r="D16" s="113"/>
      <c r="E16" s="99"/>
      <c r="F16" s="98"/>
      <c r="G16" s="120"/>
      <c r="H16" s="122"/>
      <c r="I16" s="123" t="str">
        <f>IF(H16=0," ",CONCATENATE(VLOOKUP(H16,Регистрация!$B$7:$M$55,3,0)," ",VLOOKUP(H16,Регистрация!$B$7:$M$55,4,0)))</f>
        <v xml:space="preserve"> </v>
      </c>
      <c r="J16" s="90"/>
      <c r="K16" s="90"/>
      <c r="L16" s="90"/>
      <c r="M16" s="93"/>
      <c r="N16" s="93"/>
      <c r="O16" s="93"/>
      <c r="P16" s="114"/>
      <c r="Q16" s="115"/>
      <c r="R16" s="116"/>
    </row>
    <row r="17" spans="1:19" ht="15">
      <c r="A17" s="113"/>
      <c r="B17" s="493"/>
      <c r="C17" s="493"/>
      <c r="D17" s="98"/>
      <c r="E17" s="99"/>
      <c r="F17" s="98"/>
      <c r="G17" s="120"/>
      <c r="H17" s="89"/>
      <c r="I17" s="89"/>
      <c r="J17" s="117"/>
      <c r="K17" s="117"/>
      <c r="L17" s="117"/>
      <c r="M17" s="93"/>
      <c r="N17" s="93"/>
      <c r="O17" s="90"/>
      <c r="P17" s="107"/>
      <c r="Q17" s="95"/>
      <c r="R17" s="116"/>
    </row>
    <row r="18" spans="1:19" ht="15">
      <c r="A18" s="118">
        <v>5</v>
      </c>
      <c r="B18" s="492" t="str">
        <f>IF(Регистрация!$D$6&lt;A18," ",CONCATENATE(VLOOKUP(A18,Регистрация!$B$7:$M$55,3,0)," ",VLOOKUP(A18,Регистрация!$B$7:$M$55,4,0)," ","(",VLOOKUP(A18,Регистрация!$B$7:$M$55,11,0),")"))</f>
        <v>Соловьев  Федор  (Кожевников М.Н.)</v>
      </c>
      <c r="C18" s="492"/>
      <c r="D18" s="492"/>
      <c r="E18" s="492"/>
      <c r="F18" s="98"/>
      <c r="G18" s="120"/>
      <c r="H18" s="93"/>
      <c r="I18" s="93"/>
      <c r="J18" s="93"/>
      <c r="K18" s="93"/>
      <c r="L18" s="93"/>
      <c r="M18" s="93"/>
      <c r="N18" s="93"/>
      <c r="O18" s="90"/>
      <c r="P18" s="107"/>
      <c r="Q18" s="95"/>
      <c r="R18" s="119"/>
    </row>
    <row r="19" spans="1:19" ht="15">
      <c r="A19" s="113"/>
      <c r="B19" s="493"/>
      <c r="C19" s="493"/>
      <c r="D19" s="98"/>
      <c r="E19" s="120"/>
      <c r="F19" s="98"/>
      <c r="G19" s="138"/>
      <c r="H19" s="93"/>
      <c r="I19" s="90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15">
      <c r="A20" s="113"/>
      <c r="B20" s="99"/>
      <c r="C20" s="99"/>
      <c r="D20" s="98"/>
      <c r="E20" s="120"/>
      <c r="F20" s="122"/>
      <c r="G20" s="123" t="str">
        <f>IF(F20=0," ",CONCATENATE(VLOOKUP(F20,Регистрация!$B$7:$M$55,3,0)," ",VLOOKUP(F20,Регистрация!$B$7:$M$55,4,0)))</f>
        <v xml:space="preserve"> </v>
      </c>
      <c r="H20" s="93"/>
      <c r="I20" s="90"/>
      <c r="J20" s="93"/>
      <c r="K20" s="93"/>
      <c r="L20" s="90"/>
      <c r="M20" s="93"/>
      <c r="N20" s="93"/>
      <c r="O20" s="93"/>
      <c r="P20" s="107"/>
      <c r="Q20" s="95"/>
      <c r="R20" s="116"/>
    </row>
    <row r="21" spans="1:19" ht="15">
      <c r="A21" s="126">
        <v>4</v>
      </c>
      <c r="B21" s="492" t="str">
        <f>IF(Регистрация!$D$6&lt;A21," ",CONCATENATE(VLOOKUP(A21,Регистрация!$B$7:$M$55,3,0)," ",VLOOKUP(A21,Регистрация!$B$7:$M$55,4,0)," ","(",VLOOKUP(A21,Регистрация!$B$7:$M$55,11,0),")"))</f>
        <v>Найфонов Тимур (Попкова А.В., Высоколов Е.А.)</v>
      </c>
      <c r="C21" s="492"/>
      <c r="D21" s="98"/>
      <c r="E21" s="138"/>
      <c r="F21" s="90"/>
      <c r="G21" s="42"/>
      <c r="H21" s="93"/>
      <c r="I21" s="124"/>
      <c r="J21" s="124"/>
      <c r="K21" s="124"/>
      <c r="L21" s="124"/>
      <c r="M21" s="93"/>
      <c r="N21" s="93"/>
      <c r="O21" s="90"/>
      <c r="P21" s="107"/>
      <c r="Q21" s="95"/>
      <c r="R21" s="116"/>
      <c r="S21" s="125"/>
    </row>
    <row r="22" spans="1:19" ht="15">
      <c r="A22" s="113"/>
      <c r="B22" s="99"/>
      <c r="C22" s="99"/>
      <c r="D22" s="118"/>
      <c r="E22" s="123" t="str">
        <f>IF(D22=0," ",CONCATENATE(VLOOKUP(D22,Регистрация!$B$7:$M$55,3,0)," ",VLOOKUP(D22,Регистрация!$B$7:$M$55,4,0)))</f>
        <v xml:space="preserve"> </v>
      </c>
      <c r="F22" s="90"/>
      <c r="G22" s="93"/>
      <c r="H22" s="93"/>
      <c r="I22" s="93"/>
      <c r="J22" s="93"/>
      <c r="K22" s="93"/>
      <c r="L22" s="93"/>
      <c r="M22" s="93"/>
      <c r="N22" s="93"/>
      <c r="O22" s="90"/>
      <c r="P22" s="107"/>
      <c r="Q22" s="95"/>
      <c r="R22" s="116"/>
      <c r="S22" s="125"/>
    </row>
    <row r="23" spans="1:19" ht="15">
      <c r="A23" s="126">
        <v>6</v>
      </c>
      <c r="B23" s="492" t="str">
        <f>IF(Регистрация!$D$6&lt;A23," ",CONCATENATE(VLOOKUP(A23,Регистрация!$B$7:$M$55,3,0)," ",VLOOKUP(A23,Регистрация!$B$7:$M$55,4,0)," ","(",VLOOKUP(A23,Регистрация!$B$7:$M$55,11,0),")"))</f>
        <v xml:space="preserve"> </v>
      </c>
      <c r="C23" s="492"/>
      <c r="D23" s="42"/>
      <c r="E23" s="42"/>
      <c r="F23" s="95"/>
      <c r="G23" s="95"/>
      <c r="H23" s="95"/>
      <c r="I23" s="95"/>
      <c r="J23" s="95"/>
      <c r="K23" s="95"/>
      <c r="L23" s="95"/>
      <c r="M23" s="95"/>
      <c r="N23" s="107"/>
      <c r="O23" s="107"/>
      <c r="P23" s="107"/>
      <c r="Q23" s="95"/>
      <c r="R23" s="116"/>
      <c r="S23" s="125"/>
    </row>
    <row r="24" spans="1:19" ht="12.95" customHeight="1">
      <c r="A24" s="36"/>
      <c r="B24" s="36"/>
      <c r="C24" s="35"/>
      <c r="D24" s="35"/>
      <c r="E24" s="35"/>
      <c r="F24" s="494" t="s">
        <v>22</v>
      </c>
      <c r="G24" s="494"/>
      <c r="H24" s="494"/>
      <c r="I24" s="494"/>
      <c r="J24" s="84"/>
      <c r="K24" s="84"/>
      <c r="L24" s="84"/>
      <c r="M24" s="84"/>
      <c r="N24" s="84"/>
      <c r="O24" s="84"/>
      <c r="P24" s="84"/>
      <c r="Q24" s="84"/>
      <c r="R24" s="84"/>
      <c r="S24" s="125"/>
    </row>
    <row r="25" spans="1:19" ht="15">
      <c r="A25" s="36"/>
      <c r="B25" s="36"/>
      <c r="C25" s="36"/>
      <c r="D25" s="95"/>
      <c r="E25" s="95"/>
      <c r="F25" s="107"/>
      <c r="G25" s="107"/>
      <c r="H25" s="107"/>
      <c r="I25" s="107"/>
      <c r="J25" s="107"/>
      <c r="K25" s="127"/>
      <c r="L25" s="127"/>
      <c r="M25" s="107"/>
      <c r="N25" s="107"/>
      <c r="O25" s="107"/>
      <c r="P25" s="107"/>
      <c r="Q25" s="95"/>
      <c r="R25" s="119"/>
      <c r="S25" s="125"/>
    </row>
    <row r="26" spans="1:19" ht="15">
      <c r="A26" s="89"/>
      <c r="B26" s="89"/>
      <c r="C26" s="35"/>
      <c r="D26" s="116"/>
      <c r="E26" s="84"/>
      <c r="F26" s="139">
        <f>IF(F12=0,0,IF(F12=A10,D14,A10))</f>
        <v>0</v>
      </c>
      <c r="G26" s="123" t="str">
        <f>IF(F26=0," ",CONCATENATE(VLOOKUP(F26,Регистрация!$B$7:$M$55,3,0)," ",VLOOKUP(F26,Регистрация!$B$7:$M$55,4,0)))</f>
        <v xml:space="preserve"> </v>
      </c>
      <c r="H26" s="93"/>
      <c r="I26" s="93"/>
      <c r="J26" s="87"/>
      <c r="K26" s="87"/>
      <c r="L26" s="87"/>
      <c r="M26" s="87"/>
      <c r="N26" s="87"/>
      <c r="O26" s="87"/>
      <c r="P26" s="87"/>
      <c r="Q26" s="116"/>
      <c r="R26" s="116"/>
      <c r="S26" s="125"/>
    </row>
    <row r="27" spans="1:19">
      <c r="A27" s="89"/>
      <c r="B27" s="89"/>
      <c r="C27" s="89"/>
      <c r="D27" s="89"/>
      <c r="E27" s="89"/>
      <c r="F27" s="98"/>
      <c r="G27" s="120"/>
      <c r="H27" s="122"/>
      <c r="I27" s="123" t="str">
        <f>IF(H27=0," ",CONCATENATE(VLOOKUP(H27,Регистрация!$B$7:$M$55,3,0)," ",VLOOKUP(H27,Регистрация!$B$7:$M$55,4,0)))</f>
        <v xml:space="preserve"> </v>
      </c>
      <c r="J27" s="89"/>
      <c r="K27" s="89"/>
      <c r="L27" s="89"/>
      <c r="M27" s="89"/>
      <c r="N27" s="89"/>
      <c r="O27" s="89"/>
      <c r="P27" s="89"/>
      <c r="Q27" s="89"/>
      <c r="R27" s="89"/>
      <c r="S27" s="125"/>
    </row>
    <row r="28" spans="1:19" ht="15">
      <c r="A28" s="89"/>
      <c r="B28" s="89"/>
      <c r="C28" s="89"/>
      <c r="D28" s="89"/>
      <c r="E28" s="89"/>
      <c r="F28" s="139">
        <f>IF(F20=0,0,IF(A18=F20,D22,A18))</f>
        <v>0</v>
      </c>
      <c r="G28" s="123" t="str">
        <f>IF(F28=0," ",CONCATENATE(VLOOKUP(F28,Регистрация!$B$7:$M$55,3,0)," ",VLOOKUP(F28,Регистрация!$B$7:$M$55,4,0)))</f>
        <v xml:space="preserve"> </v>
      </c>
      <c r="H28" s="93"/>
      <c r="I28" s="90"/>
      <c r="J28" s="89"/>
      <c r="K28" s="89"/>
      <c r="L28" s="89"/>
      <c r="M28" s="89"/>
      <c r="N28" s="89"/>
      <c r="O28" s="89"/>
      <c r="P28" s="89"/>
      <c r="Q28" s="89"/>
      <c r="R28" s="89"/>
      <c r="S28" s="125"/>
    </row>
    <row r="29" spans="1:19" ht="15">
      <c r="A29" s="89"/>
      <c r="B29" s="89"/>
      <c r="C29" s="89"/>
      <c r="D29" s="89"/>
      <c r="E29" s="89"/>
      <c r="F29" s="98"/>
      <c r="G29" s="42"/>
      <c r="H29" s="93"/>
      <c r="I29" s="90"/>
      <c r="J29" s="89"/>
      <c r="K29" s="89"/>
      <c r="L29" s="89"/>
      <c r="M29" s="89"/>
      <c r="N29" s="89"/>
      <c r="O29" s="89"/>
      <c r="P29" s="89"/>
      <c r="Q29" s="89"/>
      <c r="R29" s="89"/>
      <c r="S29" s="125"/>
    </row>
    <row r="30" spans="1:19">
      <c r="A30" s="89"/>
      <c r="B30" s="495" t="s">
        <v>19</v>
      </c>
      <c r="C30" s="495"/>
      <c r="D30" s="495"/>
      <c r="E30" s="495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125"/>
    </row>
    <row r="31" spans="1:19">
      <c r="A31" s="129"/>
      <c r="B31" s="130" t="s">
        <v>20</v>
      </c>
      <c r="C31" s="496" t="s">
        <v>21</v>
      </c>
      <c r="D31" s="496"/>
      <c r="E31" s="496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125"/>
    </row>
    <row r="32" spans="1:19" ht="14.25">
      <c r="A32" s="131">
        <f>H16</f>
        <v>0</v>
      </c>
      <c r="B32" s="132">
        <v>1</v>
      </c>
      <c r="C32" s="491" t="str">
        <f>IF(A32=0," ",CONCATENATE(VLOOKUP(A32,Регистрация!$B$7:$M$55,3,0)," ",VLOOKUP(A32,Регистрация!$B$7:$M$55,4,0)," ",VLOOKUP(A32,Регистрация!$B$7:$M$55,5,0)," ","(",VLOOKUP(A32,Регистрация!$B$7:$M$55,11,0),")"))</f>
        <v xml:space="preserve"> </v>
      </c>
      <c r="D32" s="491"/>
      <c r="E32" s="491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125"/>
    </row>
    <row r="33" spans="1:19" ht="14.25">
      <c r="A33" s="131">
        <f>IF(H16=F12,F20,F12)</f>
        <v>0</v>
      </c>
      <c r="B33" s="132">
        <v>2</v>
      </c>
      <c r="C33" s="491" t="str">
        <f>IF(A33=0," ",CONCATENATE(VLOOKUP(A33,Регистрация!$B$7:$M$55,3,0)," ",VLOOKUP(A33,Регистрация!$B$7:$M$55,4,0)," ",VLOOKUP(A33,Регистрация!$B$7:$M$55,5,0)," ","(",VLOOKUP(A33,Регистрация!$B$7:$M$55,11,0),")"))</f>
        <v xml:space="preserve"> </v>
      </c>
      <c r="D33" s="491"/>
      <c r="E33" s="491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125"/>
    </row>
    <row r="34" spans="1:19" ht="14.25">
      <c r="A34" s="131">
        <f>H27</f>
        <v>0</v>
      </c>
      <c r="B34" s="132">
        <v>3</v>
      </c>
      <c r="C34" s="491" t="str">
        <f>IF(A34=0," ",CONCATENATE(VLOOKUP(A34,Регистрация!$B$7:$M$55,3,0)," ",VLOOKUP(A34,Регистрация!$B$7:$M$55,4,0)," ",VLOOKUP(A34,Регистрация!$B$7:$M$55,5,0)," ","(",VLOOKUP(A34,Регистрация!$B$7:$M$55,11,0),")"))</f>
        <v xml:space="preserve"> </v>
      </c>
      <c r="D34" s="491"/>
      <c r="E34" s="491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</row>
    <row r="35" spans="1:19" ht="14.25">
      <c r="A35" s="131">
        <f>IF(H27=F26,F28,F26)</f>
        <v>0</v>
      </c>
      <c r="B35" s="132">
        <v>4</v>
      </c>
      <c r="C35" s="491" t="str">
        <f>IF(A35=0," ",CONCATENATE(VLOOKUP(A35,Регистрация!$B$7:$M$55,3,0)," ",VLOOKUP(A35,Регистрация!$B$7:$M$55,4,0)," ",VLOOKUP(A35,Регистрация!$B$7:$M$55,5,0)," ","(",VLOOKUP(A35,Регистрация!$B$7:$M$55,11,0),")"))</f>
        <v xml:space="preserve"> </v>
      </c>
      <c r="D35" s="491"/>
      <c r="E35" s="491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9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</row>
    <row r="37" spans="1:19" s="135" customFormat="1">
      <c r="A37" s="490" t="s">
        <v>16</v>
      </c>
      <c r="B37" s="490"/>
      <c r="C37" s="490"/>
      <c r="D37" s="133"/>
      <c r="E37" s="133"/>
      <c r="F37" s="133"/>
      <c r="G37" s="33"/>
      <c r="H37" s="134" t="str">
        <f>Регистрация!L56</f>
        <v>Чириков Д.Ю.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9" s="135" customForma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9" s="135" customFormat="1">
      <c r="A39" s="490" t="s">
        <v>17</v>
      </c>
      <c r="B39" s="490"/>
      <c r="C39" s="490"/>
      <c r="D39" s="133"/>
      <c r="E39" s="133"/>
      <c r="F39" s="133"/>
      <c r="G39" s="33"/>
      <c r="H39" s="134" t="str">
        <f>Регистрация!L58</f>
        <v>Неряхина П.А.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9" ht="11.1" customHeigh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</row>
    <row r="41" spans="1:19" ht="11.1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</row>
    <row r="42" spans="1:19" ht="11.1" customHeigh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</row>
    <row r="43" spans="1:19" ht="11.1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</row>
    <row r="44" spans="1:19" ht="11.1" customHeight="1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</row>
    <row r="45" spans="1:19" ht="11.1" customHeight="1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</row>
    <row r="46" spans="1:19" ht="11.1" customHeigh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</row>
    <row r="47" spans="1:19" ht="11.1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</row>
    <row r="48" spans="1:19" ht="11.1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</row>
  </sheetData>
  <mergeCells count="25">
    <mergeCell ref="A1:I1"/>
    <mergeCell ref="A3:I3"/>
    <mergeCell ref="A5:C5"/>
    <mergeCell ref="D5:G5"/>
    <mergeCell ref="J5:L5"/>
    <mergeCell ref="A7:I7"/>
    <mergeCell ref="B9:C9"/>
    <mergeCell ref="B10:E10"/>
    <mergeCell ref="B11:C11"/>
    <mergeCell ref="B13:C13"/>
    <mergeCell ref="B15:C15"/>
    <mergeCell ref="B17:C17"/>
    <mergeCell ref="B18:E18"/>
    <mergeCell ref="B19:C19"/>
    <mergeCell ref="B21:C21"/>
    <mergeCell ref="B23:C23"/>
    <mergeCell ref="F24:I24"/>
    <mergeCell ref="B30:E30"/>
    <mergeCell ref="C31:E31"/>
    <mergeCell ref="C32:E32"/>
    <mergeCell ref="C33:E33"/>
    <mergeCell ref="C34:E34"/>
    <mergeCell ref="C35:E35"/>
    <mergeCell ref="A37:C37"/>
    <mergeCell ref="A39:C39"/>
  </mergeCells>
  <pageMargins left="0.7" right="0.7" top="0.32013888888888897" bottom="0.25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48"/>
  <sheetViews>
    <sheetView topLeftCell="A8" zoomScaleNormal="100" workbookViewId="0">
      <selection activeCell="I19" sqref="I19"/>
    </sheetView>
  </sheetViews>
  <sheetFormatPr defaultColWidth="9.140625" defaultRowHeight="12.75"/>
  <cols>
    <col min="1" max="1" width="1.85546875" style="70" customWidth="1"/>
    <col min="2" max="2" width="5.7109375" style="70" customWidth="1"/>
    <col min="3" max="3" width="33.85546875" style="70" customWidth="1"/>
    <col min="4" max="4" width="1.85546875" style="70" customWidth="1"/>
    <col min="5" max="5" width="20.42578125" style="70" customWidth="1"/>
    <col min="6" max="6" width="1.85546875" style="70" customWidth="1"/>
    <col min="7" max="7" width="20.42578125" style="70" customWidth="1"/>
    <col min="8" max="8" width="1.85546875" style="70" customWidth="1"/>
    <col min="9" max="9" width="20.42578125" style="70" customWidth="1"/>
    <col min="10" max="24" width="3.42578125" style="70" customWidth="1"/>
    <col min="25" max="1024" width="9.140625" style="70"/>
  </cols>
  <sheetData>
    <row r="1" spans="1:23" ht="14.25">
      <c r="A1" s="505" t="str">
        <f>Регистрация!A1</f>
        <v xml:space="preserve"> Московский Детско-юношеский турнир по Всестилевому каратэ «Рождественские встречи»</v>
      </c>
      <c r="B1" s="505"/>
      <c r="C1" s="505"/>
      <c r="D1" s="505"/>
      <c r="E1" s="505"/>
      <c r="F1" s="505"/>
      <c r="G1" s="505"/>
      <c r="H1" s="505"/>
      <c r="I1" s="505"/>
      <c r="J1" s="80"/>
      <c r="K1" s="80"/>
      <c r="L1" s="80"/>
      <c r="M1" s="80"/>
      <c r="N1" s="80"/>
      <c r="O1" s="80"/>
      <c r="P1" s="80"/>
      <c r="Q1" s="80"/>
      <c r="R1" s="80"/>
    </row>
    <row r="2" spans="1:23" ht="6" customHeight="1">
      <c r="A2" s="140"/>
      <c r="B2" s="140"/>
      <c r="C2" s="140"/>
      <c r="D2" s="140"/>
      <c r="E2" s="140"/>
      <c r="F2" s="140"/>
      <c r="G2" s="140"/>
      <c r="H2" s="140"/>
      <c r="I2" s="140"/>
      <c r="J2" s="80"/>
      <c r="K2" s="80"/>
      <c r="L2" s="80"/>
      <c r="M2" s="80"/>
      <c r="N2" s="80"/>
      <c r="O2" s="80"/>
      <c r="P2" s="80"/>
      <c r="Q2" s="80"/>
      <c r="R2" s="80"/>
    </row>
    <row r="3" spans="1:23" ht="12.75" customHeight="1">
      <c r="A3" s="506" t="str">
        <f>Регистрация!A2</f>
        <v>Вид спорта: ВСЕСТИЛЕВОЕ КАРАТЭ (номер-код вида спорта 0900001411Я)</v>
      </c>
      <c r="B3" s="506"/>
      <c r="C3" s="506"/>
      <c r="D3" s="506"/>
      <c r="E3" s="506"/>
      <c r="F3" s="506"/>
      <c r="G3" s="506"/>
      <c r="H3" s="506"/>
      <c r="I3" s="506"/>
      <c r="J3" s="80"/>
      <c r="K3" s="80"/>
      <c r="L3" s="80"/>
      <c r="M3" s="80"/>
      <c r="N3" s="80"/>
      <c r="O3" s="80"/>
      <c r="P3" s="80"/>
      <c r="Q3" s="80"/>
      <c r="R3" s="80"/>
    </row>
    <row r="4" spans="1:23" ht="6.75" customHeight="1">
      <c r="A4" s="84"/>
      <c r="B4" s="84"/>
      <c r="C4" s="84"/>
      <c r="D4" s="84"/>
      <c r="E4" s="84"/>
      <c r="F4" s="84"/>
      <c r="G4" s="84"/>
      <c r="H4" s="84"/>
      <c r="I4" s="84"/>
      <c r="J4" s="141"/>
      <c r="K4" s="84"/>
      <c r="L4" s="84"/>
      <c r="M4" s="84"/>
      <c r="N4" s="84"/>
      <c r="O4" s="84"/>
      <c r="P4" s="84"/>
      <c r="Q4" s="84"/>
      <c r="R4" s="84"/>
    </row>
    <row r="5" spans="1:23" ht="12.75" customHeight="1">
      <c r="A5" s="498" t="str">
        <f>Регистрация!A3</f>
        <v>САНБОН Мальчики 12-13 лет ОК 55-ОК 60</v>
      </c>
      <c r="B5" s="498"/>
      <c r="C5" s="498"/>
      <c r="D5" s="498" t="str">
        <f>Регистрация!G3</f>
        <v>г. Москва</v>
      </c>
      <c r="E5" s="498"/>
      <c r="F5" s="498"/>
      <c r="G5" s="498"/>
      <c r="H5" s="88"/>
      <c r="I5" s="142">
        <f>Регистрация!L3</f>
        <v>44948</v>
      </c>
      <c r="J5" s="507">
        <f>Регистрация!M3</f>
        <v>0</v>
      </c>
      <c r="K5" s="507"/>
      <c r="L5" s="507"/>
      <c r="M5" s="84"/>
      <c r="N5" s="84"/>
      <c r="O5" s="84"/>
      <c r="P5" s="84"/>
      <c r="Q5" s="87"/>
      <c r="R5" s="87"/>
    </row>
    <row r="6" spans="1:23" ht="12.75" customHeight="1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7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84"/>
      <c r="K7" s="84"/>
      <c r="L7" s="84"/>
      <c r="M7" s="84"/>
      <c r="N7" s="84"/>
      <c r="O7" s="84"/>
      <c r="P7" s="84"/>
      <c r="Q7" s="87"/>
      <c r="R7" s="87"/>
    </row>
    <row r="8" spans="1:23" s="97" customFormat="1" ht="15" customHeight="1">
      <c r="A8" s="87"/>
      <c r="B8" s="87"/>
      <c r="C8" s="90"/>
      <c r="D8" s="91"/>
      <c r="E8" s="92"/>
      <c r="F8" s="90"/>
      <c r="G8" s="93"/>
      <c r="H8" s="93"/>
      <c r="I8" s="94"/>
      <c r="J8" s="93"/>
      <c r="K8" s="93"/>
      <c r="L8" s="93"/>
      <c r="M8" s="93"/>
      <c r="N8" s="93"/>
      <c r="O8" s="90"/>
      <c r="P8" s="95"/>
      <c r="Q8" s="90"/>
      <c r="R8" s="90"/>
      <c r="S8" s="96"/>
    </row>
    <row r="9" spans="1:23" s="103" customFormat="1" ht="13.5" customHeight="1">
      <c r="A9" s="98"/>
      <c r="B9" s="493"/>
      <c r="C9" s="493"/>
      <c r="D9" s="42"/>
      <c r="E9" s="42"/>
      <c r="F9" s="93"/>
      <c r="G9" s="93"/>
      <c r="H9" s="93"/>
      <c r="I9" s="100"/>
      <c r="J9" s="100"/>
      <c r="K9" s="100"/>
      <c r="L9" s="100"/>
      <c r="M9" s="93"/>
      <c r="N9" s="93"/>
      <c r="O9" s="93"/>
      <c r="P9" s="95"/>
      <c r="Q9" s="101"/>
      <c r="R9" s="101"/>
      <c r="S9" s="102"/>
    </row>
    <row r="10" spans="1:23" s="106" customFormat="1" ht="13.5" customHeight="1">
      <c r="A10" s="118">
        <v>1</v>
      </c>
      <c r="B10" s="504" t="str">
        <f>IF(Регистрация!$D$6&lt;A10," ",CONCATENATE(VLOOKUP(A10,Регистрация!$B$7:$M$55,3,0)," ",VLOOKUP(A10,Регистрация!$B$7:$M$55,4,0)," ","(",VLOOKUP(A10,Регистрация!$B$7:$M$55,11,0),")"))</f>
        <v>Жданов  Максим (Лопухов В.А.)</v>
      </c>
      <c r="C10" s="504"/>
      <c r="D10" s="504"/>
      <c r="E10" s="504"/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95"/>
      <c r="Q10" s="104"/>
      <c r="R10" s="104"/>
      <c r="S10" s="105"/>
    </row>
    <row r="11" spans="1:23" s="97" customFormat="1" ht="13.5" customHeight="1">
      <c r="A11" s="98"/>
      <c r="B11" s="493"/>
      <c r="C11" s="493"/>
      <c r="D11" s="98"/>
      <c r="E11" s="120"/>
      <c r="F11" s="93"/>
      <c r="G11" s="93"/>
      <c r="H11" s="93"/>
      <c r="I11" s="90"/>
      <c r="J11" s="93"/>
      <c r="K11" s="93"/>
      <c r="L11" s="90"/>
      <c r="M11" s="93"/>
      <c r="N11" s="93"/>
      <c r="O11" s="93"/>
      <c r="P11" s="107"/>
      <c r="Q11" s="90"/>
      <c r="R11" s="90"/>
      <c r="S11" s="96"/>
    </row>
    <row r="12" spans="1:23" s="103" customFormat="1" ht="13.5" customHeight="1">
      <c r="A12" s="98"/>
      <c r="B12" s="99"/>
      <c r="C12" s="99"/>
      <c r="D12" s="98"/>
      <c r="E12" s="120"/>
      <c r="F12" s="122"/>
      <c r="G12" s="143" t="str">
        <f>IF(F12=0," ",CONCATENATE(VLOOKUP(F12,Регистрация!$B$7:$M$55,3,0)," ",VLOOKUP(F12,Регистрация!$B$7:$M$55,4,0)))</f>
        <v xml:space="preserve"> </v>
      </c>
      <c r="H12" s="93"/>
      <c r="I12" s="93"/>
      <c r="J12" s="93"/>
      <c r="K12" s="93"/>
      <c r="L12" s="93"/>
      <c r="M12" s="93"/>
      <c r="N12" s="93"/>
      <c r="O12" s="90"/>
      <c r="P12" s="93"/>
      <c r="Q12" s="101"/>
      <c r="R12" s="101"/>
      <c r="S12" s="102"/>
    </row>
    <row r="13" spans="1:23" s="97" customFormat="1" ht="13.5" customHeight="1">
      <c r="A13" s="118">
        <v>4</v>
      </c>
      <c r="B13" s="504" t="str">
        <f>IF(Регистрация!$D$6&lt;A13," ",CONCATENATE(VLOOKUP(A13,Регистрация!$B$7:$M$55,3,0)," ",VLOOKUP(A13,Регистрация!$B$7:$M$55,4,0)," ","(",VLOOKUP(A13,Регистрация!$B$7:$M$55,11,0),")"))</f>
        <v>Найфонов Тимур (Попкова А.В., Высоколов Е.А.)</v>
      </c>
      <c r="C13" s="504"/>
      <c r="D13" s="98"/>
      <c r="E13" s="138"/>
      <c r="F13" s="98"/>
      <c r="G13" s="136"/>
      <c r="H13" s="93"/>
      <c r="I13" s="93"/>
      <c r="J13" s="93"/>
      <c r="K13" s="93"/>
      <c r="L13" s="93"/>
      <c r="M13" s="93"/>
      <c r="N13" s="93"/>
      <c r="O13" s="90"/>
      <c r="P13" s="107"/>
      <c r="Q13" s="90"/>
      <c r="R13" s="90"/>
      <c r="S13" s="96"/>
    </row>
    <row r="14" spans="1:23" s="103" customFormat="1" ht="13.5" customHeight="1">
      <c r="A14" s="98"/>
      <c r="B14" s="99"/>
      <c r="C14" s="99"/>
      <c r="D14" s="118"/>
      <c r="E14" s="143" t="str">
        <f>IF(D14=0," ",CONCATENATE(VLOOKUP(D14,Регистрация!$B$7:$M$55,3,0)," ",VLOOKUP(D14,Регистрация!$B$7:$M$55,4,0)))</f>
        <v xml:space="preserve"> </v>
      </c>
      <c r="F14" s="98"/>
      <c r="G14" s="120"/>
      <c r="H14" s="93"/>
      <c r="I14" s="93"/>
      <c r="J14" s="93"/>
      <c r="K14" s="93"/>
      <c r="L14" s="93"/>
      <c r="M14" s="109"/>
      <c r="N14" s="109"/>
      <c r="O14" s="109"/>
      <c r="P14" s="109"/>
      <c r="Q14" s="101"/>
      <c r="R14" s="101"/>
      <c r="S14" s="102"/>
    </row>
    <row r="15" spans="1:23" s="103" customFormat="1" ht="13.5" customHeight="1">
      <c r="A15" s="118">
        <v>6</v>
      </c>
      <c r="B15" s="504" t="str">
        <f>IF(Регистрация!$D$6&lt;A15," ",CONCATENATE(VLOOKUP(A15,Регистрация!$B$7:$M$55,3,0)," ",VLOOKUP(A15,Регистрация!$B$7:$M$55,4,0)," ","(",VLOOKUP(A15,Регистрация!$B$7:$M$55,11,0),")"))</f>
        <v xml:space="preserve"> </v>
      </c>
      <c r="C15" s="504"/>
      <c r="D15" s="98"/>
      <c r="E15" s="144"/>
      <c r="F15" s="98"/>
      <c r="G15" s="120"/>
      <c r="H15" s="93"/>
      <c r="I15" s="110"/>
      <c r="J15" s="110"/>
      <c r="K15" s="110"/>
      <c r="L15" s="110"/>
      <c r="M15" s="93"/>
      <c r="N15" s="93"/>
      <c r="O15" s="93"/>
      <c r="P15" s="111"/>
      <c r="Q15" s="101"/>
      <c r="R15" s="101"/>
      <c r="S15" s="105"/>
      <c r="W15" s="112"/>
    </row>
    <row r="16" spans="1:23" ht="13.5" customHeight="1">
      <c r="A16" s="113"/>
      <c r="B16" s="99"/>
      <c r="C16" s="99"/>
      <c r="D16" s="113"/>
      <c r="E16" s="144"/>
      <c r="F16" s="98"/>
      <c r="G16" s="120"/>
      <c r="H16" s="122"/>
      <c r="I16" s="143" t="str">
        <f>IF(H16=0," ",CONCATENATE(VLOOKUP(H16,Регистрация!$B$7:$M$55,3,0)," ",VLOOKUP(H16,Регистрация!$B$7:$M$55,4,0)))</f>
        <v xml:space="preserve"> </v>
      </c>
      <c r="J16" s="90"/>
      <c r="K16" s="90"/>
      <c r="L16" s="90"/>
      <c r="M16" s="93"/>
      <c r="N16" s="93"/>
      <c r="O16" s="93"/>
      <c r="P16" s="114"/>
      <c r="Q16" s="115"/>
      <c r="R16" s="116"/>
    </row>
    <row r="17" spans="1:19" ht="13.5" customHeight="1">
      <c r="A17" s="126">
        <v>2</v>
      </c>
      <c r="B17" s="504" t="str">
        <f>IF(Регистрация!$D$6&lt;A17," ",CONCATENATE(VLOOKUP(A17,Регистрация!$B$7:$M$55,3,0)," ",VLOOKUP(A17,Регистрация!$B$7:$M$55,4,0)," ","(",VLOOKUP(A17,Регистрация!$B$7:$M$55,11,0),")"))</f>
        <v>Колтырин Игорь (Хайдуков А.В)</v>
      </c>
      <c r="C17" s="504"/>
      <c r="D17" s="98"/>
      <c r="E17" s="144"/>
      <c r="F17" s="98"/>
      <c r="G17" s="120"/>
      <c r="H17" s="89"/>
      <c r="I17" s="89"/>
      <c r="J17" s="117"/>
      <c r="K17" s="117"/>
      <c r="L17" s="117"/>
      <c r="M17" s="93"/>
      <c r="N17" s="93"/>
      <c r="O17" s="90"/>
      <c r="P17" s="107"/>
      <c r="Q17" s="95"/>
      <c r="R17" s="116"/>
    </row>
    <row r="18" spans="1:19" ht="13.5" customHeight="1">
      <c r="A18" s="98"/>
      <c r="B18" s="99"/>
      <c r="C18" s="99"/>
      <c r="D18" s="118"/>
      <c r="E18" s="143" t="str">
        <f>IF(D18=0," ",CONCATENATE(VLOOKUP(D18,Регистрация!$B$7:$M$55,3,0)," ",VLOOKUP(D18,Регистрация!$B$7:$M$55,4,0)))</f>
        <v xml:space="preserve"> </v>
      </c>
      <c r="F18" s="98"/>
      <c r="G18" s="120"/>
      <c r="H18" s="93"/>
      <c r="I18" s="93"/>
      <c r="J18" s="93"/>
      <c r="K18" s="93"/>
      <c r="L18" s="93"/>
      <c r="M18" s="93"/>
      <c r="N18" s="93"/>
      <c r="O18" s="90"/>
      <c r="P18" s="107"/>
      <c r="Q18" s="95"/>
      <c r="R18" s="119"/>
    </row>
    <row r="19" spans="1:19" ht="13.5" customHeight="1">
      <c r="A19" s="126">
        <v>7</v>
      </c>
      <c r="B19" s="504" t="str">
        <f>IF(Регистрация!$D$6&lt;A19," ",CONCATENATE(VLOOKUP(A19,Регистрация!$B$7:$M$55,3,0)," ",VLOOKUP(A19,Регистрация!$B$7:$M$55,4,0)," ","(",VLOOKUP(A19,Регистрация!$B$7:$M$55,11,0),")"))</f>
        <v xml:space="preserve"> </v>
      </c>
      <c r="C19" s="504"/>
      <c r="D19" s="98"/>
      <c r="E19" s="145"/>
      <c r="F19" s="98"/>
      <c r="G19" s="138"/>
      <c r="H19" s="93"/>
      <c r="I19" s="90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13.5" customHeight="1">
      <c r="A20" s="113"/>
      <c r="B20" s="99"/>
      <c r="C20" s="99"/>
      <c r="D20" s="98"/>
      <c r="E20" s="146"/>
      <c r="F20" s="122"/>
      <c r="G20" s="143" t="str">
        <f>IF(F20=0," ",CONCATENATE(VLOOKUP(F20,Регистрация!$B$7:$M$55,3,0)," ",VLOOKUP(F20,Регистрация!$B$7:$M$55,4,0)))</f>
        <v xml:space="preserve"> </v>
      </c>
      <c r="H20" s="93"/>
      <c r="I20" s="90"/>
      <c r="J20" s="93"/>
      <c r="K20" s="93"/>
      <c r="L20" s="90"/>
      <c r="M20" s="93"/>
      <c r="N20" s="93"/>
      <c r="O20" s="93"/>
      <c r="P20" s="107"/>
      <c r="Q20" s="95"/>
      <c r="R20" s="116"/>
    </row>
    <row r="21" spans="1:19" ht="13.5" customHeight="1">
      <c r="A21" s="126">
        <v>5</v>
      </c>
      <c r="B21" s="504" t="str">
        <f>IF(Регистрация!$D$6&lt;A21," ",CONCATENATE(VLOOKUP(A21,Регистрация!$B$7:$M$55,3,0)," ",VLOOKUP(A21,Регистрация!$B$7:$M$55,4,0)," ","(",VLOOKUP(A21,Регистрация!$B$7:$M$55,11,0),")"))</f>
        <v>Соловьев  Федор  (Кожевников М.Н.)</v>
      </c>
      <c r="C21" s="504"/>
      <c r="D21" s="98"/>
      <c r="E21" s="147"/>
      <c r="F21" s="90"/>
      <c r="G21" s="42"/>
      <c r="H21" s="93"/>
      <c r="I21" s="124"/>
      <c r="J21" s="124"/>
      <c r="K21" s="124"/>
      <c r="L21" s="124"/>
      <c r="M21" s="93"/>
      <c r="N21" s="93"/>
      <c r="O21" s="90"/>
      <c r="P21" s="107"/>
      <c r="Q21" s="95"/>
      <c r="R21" s="116"/>
      <c r="S21" s="125"/>
    </row>
    <row r="22" spans="1:19" ht="13.5" customHeight="1">
      <c r="A22" s="113"/>
      <c r="B22" s="99"/>
      <c r="C22" s="99"/>
      <c r="D22" s="118"/>
      <c r="E22" s="143" t="str">
        <f>IF(D22=0," ",CONCATENATE(VLOOKUP(D22,Регистрация!$B$7:$M$55,3,0)," ",VLOOKUP(D22,Регистрация!$B$7:$M$55,4,0)))</f>
        <v xml:space="preserve"> </v>
      </c>
      <c r="F22" s="90"/>
      <c r="G22" s="93"/>
      <c r="H22" s="93"/>
      <c r="I22" s="93"/>
      <c r="J22" s="93"/>
      <c r="K22" s="93"/>
      <c r="L22" s="93"/>
      <c r="M22" s="93"/>
      <c r="N22" s="93"/>
      <c r="O22" s="90"/>
      <c r="P22" s="107"/>
      <c r="Q22" s="95"/>
      <c r="R22" s="116"/>
      <c r="S22" s="125"/>
    </row>
    <row r="23" spans="1:19" ht="13.5" customHeight="1">
      <c r="A23" s="126">
        <v>3</v>
      </c>
      <c r="B23" s="504" t="str">
        <f>IF(Регистрация!$D$6&lt;A23," ",CONCATENATE(VLOOKUP(A23,Регистрация!$B$7:$M$55,3,0)," ",VLOOKUP(A23,Регистрация!$B$7:$M$55,4,0)," ","(",VLOOKUP(A23,Регистрация!$B$7:$M$55,11,0),")"))</f>
        <v>Подольский Михаил (Страхов В.Д.)</v>
      </c>
      <c r="C23" s="504"/>
      <c r="D23" s="42"/>
      <c r="E23" s="148"/>
      <c r="F23" s="95"/>
      <c r="G23" s="95"/>
      <c r="H23" s="95"/>
      <c r="I23" s="95"/>
      <c r="J23" s="95"/>
      <c r="K23" s="95"/>
      <c r="L23" s="95"/>
      <c r="M23" s="95"/>
      <c r="N23" s="107"/>
      <c r="O23" s="107"/>
      <c r="P23" s="107"/>
      <c r="Q23" s="95"/>
      <c r="R23" s="116"/>
      <c r="S23" s="125"/>
    </row>
    <row r="24" spans="1:19" ht="13.5" customHeight="1">
      <c r="A24" s="36"/>
      <c r="B24" s="36"/>
      <c r="C24" s="35"/>
      <c r="D24" s="35"/>
      <c r="E24" s="35"/>
      <c r="F24" s="494" t="s">
        <v>22</v>
      </c>
      <c r="G24" s="494"/>
      <c r="H24" s="494"/>
      <c r="I24" s="494"/>
      <c r="J24" s="84"/>
      <c r="K24" s="84"/>
      <c r="L24" s="84"/>
      <c r="M24" s="84"/>
      <c r="N24" s="84"/>
      <c r="O24" s="84"/>
      <c r="P24" s="84"/>
      <c r="Q24" s="84"/>
      <c r="R24" s="84"/>
      <c r="S24" s="125"/>
    </row>
    <row r="25" spans="1:19" ht="7.5" customHeight="1">
      <c r="A25" s="36"/>
      <c r="B25" s="36"/>
      <c r="C25" s="36"/>
      <c r="D25" s="95"/>
      <c r="E25" s="95"/>
      <c r="F25" s="107"/>
      <c r="G25" s="107"/>
      <c r="H25" s="107"/>
      <c r="I25" s="107"/>
      <c r="J25" s="107"/>
      <c r="K25" s="127"/>
      <c r="L25" s="127"/>
      <c r="M25" s="107"/>
      <c r="N25" s="107"/>
      <c r="O25" s="107"/>
      <c r="P25" s="107"/>
      <c r="Q25" s="95"/>
      <c r="R25" s="119"/>
      <c r="S25" s="125"/>
    </row>
    <row r="26" spans="1:19" ht="13.5" customHeight="1">
      <c r="A26" s="89"/>
      <c r="B26" s="89"/>
      <c r="C26" s="35"/>
      <c r="D26" s="116"/>
      <c r="E26" s="84"/>
      <c r="F26" s="118">
        <f>IF(F12=0,0,IF(A10=F12,D14,A10))</f>
        <v>0</v>
      </c>
      <c r="G26" s="143" t="str">
        <f>IF(F26=0," ",CONCATENATE(VLOOKUP(F26,Регистрация!$B$7:$M$55,3,0)," ",VLOOKUP(F26,Регистрация!$B$7:$M$55,4,0)))</f>
        <v xml:space="preserve"> </v>
      </c>
      <c r="H26" s="93"/>
      <c r="I26" s="93"/>
      <c r="J26" s="87"/>
      <c r="K26" s="87"/>
      <c r="L26" s="87"/>
      <c r="M26" s="87"/>
      <c r="N26" s="87"/>
      <c r="O26" s="87"/>
      <c r="P26" s="87"/>
      <c r="Q26" s="116"/>
      <c r="R26" s="116"/>
      <c r="S26" s="125"/>
    </row>
    <row r="27" spans="1:19" ht="13.5" customHeight="1">
      <c r="A27" s="89"/>
      <c r="B27" s="89"/>
      <c r="C27" s="89"/>
      <c r="D27" s="89"/>
      <c r="E27" s="89"/>
      <c r="F27" s="98"/>
      <c r="G27" s="120"/>
      <c r="H27" s="122"/>
      <c r="I27" s="143" t="str">
        <f>IF(H27=0," ",CONCATENATE(VLOOKUP(H27,Регистрация!$B$7:$M$55,3,0)," ",VLOOKUP(H27,Регистрация!$B$7:$M$55,4,0)))</f>
        <v xml:space="preserve"> </v>
      </c>
      <c r="J27" s="89"/>
      <c r="K27" s="89"/>
      <c r="L27" s="89"/>
      <c r="M27" s="89"/>
      <c r="N27" s="89"/>
      <c r="O27" s="89"/>
      <c r="P27" s="89"/>
      <c r="Q27" s="89"/>
      <c r="R27" s="89"/>
      <c r="S27" s="125"/>
    </row>
    <row r="28" spans="1:19" ht="13.5" customHeight="1">
      <c r="A28" s="89"/>
      <c r="B28" s="89"/>
      <c r="C28" s="89"/>
      <c r="D28" s="89"/>
      <c r="E28" s="89"/>
      <c r="F28" s="118">
        <f>IF(F20=0,0,IF(D18=F20,D22,D18))</f>
        <v>0</v>
      </c>
      <c r="G28" s="143" t="str">
        <f>IF(F28=0," ",CONCATENATE(VLOOKUP(F28,Регистрация!$B$7:$M$55,3,0)," ",VLOOKUP(F28,Регистрация!$B$7:$M$55,4,0)))</f>
        <v xml:space="preserve"> </v>
      </c>
      <c r="H28" s="93"/>
      <c r="I28" s="90"/>
      <c r="J28" s="89"/>
      <c r="K28" s="89"/>
      <c r="L28" s="89"/>
      <c r="M28" s="89"/>
      <c r="N28" s="89"/>
      <c r="O28" s="89"/>
      <c r="P28" s="89"/>
      <c r="Q28" s="89"/>
      <c r="R28" s="89"/>
      <c r="S28" s="125"/>
    </row>
    <row r="29" spans="1:19" ht="7.5" customHeight="1">
      <c r="A29" s="89"/>
      <c r="B29" s="89"/>
      <c r="C29" s="89"/>
      <c r="D29" s="89"/>
      <c r="E29" s="89"/>
      <c r="F29" s="98"/>
      <c r="G29" s="42"/>
      <c r="H29" s="93"/>
      <c r="I29" s="90"/>
      <c r="J29" s="89"/>
      <c r="K29" s="89"/>
      <c r="L29" s="89"/>
      <c r="M29" s="89"/>
      <c r="N29" s="89"/>
      <c r="O29" s="89"/>
      <c r="P29" s="89"/>
      <c r="Q29" s="89"/>
      <c r="R29" s="89"/>
      <c r="S29" s="125"/>
    </row>
    <row r="30" spans="1:19" ht="17.25" customHeight="1">
      <c r="A30" s="89"/>
      <c r="B30" s="495" t="s">
        <v>19</v>
      </c>
      <c r="C30" s="495"/>
      <c r="D30" s="495"/>
      <c r="E30" s="495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125"/>
    </row>
    <row r="31" spans="1:19" ht="13.5" customHeight="1">
      <c r="A31" s="129"/>
      <c r="B31" s="130" t="s">
        <v>20</v>
      </c>
      <c r="C31" s="496" t="s">
        <v>21</v>
      </c>
      <c r="D31" s="496"/>
      <c r="E31" s="496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125"/>
    </row>
    <row r="32" spans="1:19" ht="13.5" customHeight="1">
      <c r="A32" s="129">
        <f>H16</f>
        <v>0</v>
      </c>
      <c r="B32" s="149">
        <v>1</v>
      </c>
      <c r="C32" s="503" t="str">
        <f>IF(A32=0," ",CONCATENATE(VLOOKUP(A32,Регистрация!$B$7:$M$55,3,0)," ",VLOOKUP(A32,Регистрация!$B$7:$M$55,4,0)," ",VLOOKUP(A32,Регистрация!$B$7:$M$55,5,0)," ","(",VLOOKUP(A32,Регистрация!$B$7:$M$55,11,0),")"))</f>
        <v xml:space="preserve"> </v>
      </c>
      <c r="D32" s="503"/>
      <c r="E32" s="503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125"/>
    </row>
    <row r="33" spans="1:19" ht="13.5" customHeight="1">
      <c r="A33" s="129">
        <f>IF(H16=F12,F20,F12)</f>
        <v>0</v>
      </c>
      <c r="B33" s="149">
        <v>2</v>
      </c>
      <c r="C33" s="503" t="str">
        <f>IF(A33=0," ",CONCATENATE(VLOOKUP(A33,Регистрация!$B$7:$M$55,3,0)," ",VLOOKUP(A33,Регистрация!$B$7:$M$55,4,0)," ",VLOOKUP(A33,Регистрация!$B$7:$M$55,5,0)," ","(",VLOOKUP(A33,Регистрация!$B$7:$M$55,11,0),")"))</f>
        <v xml:space="preserve"> </v>
      </c>
      <c r="D33" s="503"/>
      <c r="E33" s="503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125"/>
    </row>
    <row r="34" spans="1:19" ht="13.5" customHeight="1">
      <c r="A34" s="129">
        <f>H27</f>
        <v>0</v>
      </c>
      <c r="B34" s="149">
        <v>3</v>
      </c>
      <c r="C34" s="503" t="str">
        <f>IF(A34=0," ",CONCATENATE(VLOOKUP(A34,Регистрация!$B$7:$M$55,3,0)," ",VLOOKUP(A34,Регистрация!$B$7:$M$55,4,0)," ",VLOOKUP(A34,Регистрация!$B$7:$M$55,5,0)," ","(",VLOOKUP(A34,Регистрация!$B$7:$M$55,11,0),")"))</f>
        <v xml:space="preserve"> </v>
      </c>
      <c r="D34" s="503"/>
      <c r="E34" s="503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</row>
    <row r="35" spans="1:19" ht="13.5" customHeight="1">
      <c r="A35" s="129">
        <f>IF(H27=F26,F28,F26)</f>
        <v>0</v>
      </c>
      <c r="B35" s="149">
        <v>4</v>
      </c>
      <c r="C35" s="503" t="str">
        <f>IF(A35=0," ",CONCATENATE(VLOOKUP(A35,Регистрация!$B$7:$M$55,3,0)," ",VLOOKUP(A35,Регистрация!$B$7:$M$55,4,0)," ",VLOOKUP(A35,Регистрация!$B$7:$M$55,5,0)," ","(",VLOOKUP(A35,Регистрация!$B$7:$M$55,11,0),")"))</f>
        <v xml:space="preserve"> </v>
      </c>
      <c r="D35" s="503"/>
      <c r="E35" s="503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9" ht="15.7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</row>
    <row r="37" spans="1:19" s="135" customFormat="1" ht="15.75" customHeight="1">
      <c r="A37" s="490" t="s">
        <v>16</v>
      </c>
      <c r="B37" s="490"/>
      <c r="C37" s="490"/>
      <c r="D37" s="133"/>
      <c r="E37" s="133"/>
      <c r="F37" s="133"/>
      <c r="G37" s="33"/>
      <c r="H37" s="33" t="str">
        <f>Регистрация!L56</f>
        <v>Чириков Д.Ю.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9" s="135" customFormat="1" ht="16.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9" s="135" customFormat="1" ht="15.75" customHeight="1">
      <c r="A39" s="490" t="s">
        <v>17</v>
      </c>
      <c r="B39" s="490"/>
      <c r="C39" s="490"/>
      <c r="D39" s="133"/>
      <c r="E39" s="133"/>
      <c r="F39" s="133"/>
      <c r="G39" s="33"/>
      <c r="H39" s="33" t="str">
        <f>Регистрация!L58</f>
        <v>Неряхина П.А.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9" ht="11.1" customHeight="1">
      <c r="A40" s="89"/>
      <c r="B40" s="89"/>
      <c r="C40" s="89"/>
      <c r="D40" s="89"/>
      <c r="E40" s="89"/>
      <c r="F40" s="89"/>
      <c r="G40" s="89"/>
      <c r="H40" s="35"/>
      <c r="I40" s="35"/>
      <c r="J40" s="89"/>
      <c r="K40" s="89"/>
      <c r="L40" s="89"/>
      <c r="M40" s="89"/>
      <c r="N40" s="89"/>
      <c r="O40" s="89"/>
      <c r="P40" s="89"/>
      <c r="Q40" s="89"/>
      <c r="R40" s="89"/>
    </row>
    <row r="41" spans="1:19" ht="11.1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</row>
    <row r="42" spans="1:19" ht="11.1" customHeigh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</row>
    <row r="43" spans="1:19" ht="11.1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</row>
    <row r="44" spans="1:19" ht="11.1" customHeight="1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</row>
    <row r="45" spans="1:19" ht="11.1" customHeight="1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</row>
    <row r="46" spans="1:19" ht="11.1" customHeigh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</row>
    <row r="47" spans="1:19" ht="11.1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</row>
    <row r="48" spans="1:19" ht="11.1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</row>
  </sheetData>
  <mergeCells count="24">
    <mergeCell ref="A1:I1"/>
    <mergeCell ref="A3:I3"/>
    <mergeCell ref="A5:C5"/>
    <mergeCell ref="D5:G5"/>
    <mergeCell ref="J5:L5"/>
    <mergeCell ref="A7:I7"/>
    <mergeCell ref="B9:C9"/>
    <mergeCell ref="B10:E10"/>
    <mergeCell ref="B11:C11"/>
    <mergeCell ref="B13:C13"/>
    <mergeCell ref="B15:C15"/>
    <mergeCell ref="B17:C17"/>
    <mergeCell ref="B19:C19"/>
    <mergeCell ref="B21:C21"/>
    <mergeCell ref="B23:C23"/>
    <mergeCell ref="C34:E34"/>
    <mergeCell ref="C35:E35"/>
    <mergeCell ref="A37:C37"/>
    <mergeCell ref="A39:C39"/>
    <mergeCell ref="F24:I24"/>
    <mergeCell ref="B30:E30"/>
    <mergeCell ref="C31:E31"/>
    <mergeCell ref="C32:E32"/>
    <mergeCell ref="C33:E33"/>
  </mergeCells>
  <pageMargins left="0.7" right="0.7" top="0.27013888888888898" bottom="0.27986111111111101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48"/>
  <sheetViews>
    <sheetView topLeftCell="A7" zoomScaleNormal="100" workbookViewId="0">
      <selection activeCell="B9" sqref="B9:C9"/>
    </sheetView>
  </sheetViews>
  <sheetFormatPr defaultColWidth="9.140625" defaultRowHeight="12.75"/>
  <cols>
    <col min="1" max="1" width="1.85546875" style="70" customWidth="1"/>
    <col min="2" max="2" width="5.7109375" style="70" customWidth="1"/>
    <col min="3" max="3" width="33.85546875" style="70" customWidth="1"/>
    <col min="4" max="4" width="1.85546875" style="70" customWidth="1"/>
    <col min="5" max="5" width="20.42578125" style="70" customWidth="1"/>
    <col min="6" max="6" width="1.85546875" style="70" customWidth="1"/>
    <col min="7" max="7" width="20.42578125" style="70" customWidth="1"/>
    <col min="8" max="8" width="1.85546875" style="70" customWidth="1"/>
    <col min="9" max="9" width="20.42578125" style="70" customWidth="1"/>
    <col min="10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79"/>
      <c r="K1" s="79"/>
      <c r="L1" s="79"/>
      <c r="M1" s="80"/>
      <c r="N1" s="80"/>
      <c r="O1" s="80"/>
      <c r="P1" s="80"/>
      <c r="Q1" s="80"/>
      <c r="R1" s="80"/>
    </row>
    <row r="2" spans="1:23" ht="14.25">
      <c r="A2" s="81"/>
      <c r="B2" s="81"/>
      <c r="C2" s="81"/>
      <c r="D2" s="81"/>
      <c r="E2" s="81"/>
      <c r="F2" s="81"/>
      <c r="G2" s="81"/>
      <c r="H2" s="81"/>
      <c r="I2" s="81"/>
      <c r="J2" s="79"/>
      <c r="K2" s="79"/>
      <c r="L2" s="79"/>
      <c r="M2" s="80"/>
      <c r="N2" s="80"/>
      <c r="O2" s="80"/>
      <c r="P2" s="80"/>
      <c r="Q2" s="80"/>
      <c r="R2" s="80"/>
    </row>
    <row r="3" spans="1:23" ht="15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79"/>
      <c r="K3" s="79"/>
      <c r="L3" s="79"/>
      <c r="M3" s="80"/>
      <c r="N3" s="80"/>
      <c r="O3" s="80"/>
      <c r="P3" s="80"/>
      <c r="Q3" s="80"/>
      <c r="R3" s="80"/>
    </row>
    <row r="4" spans="1:23">
      <c r="A4" s="82"/>
      <c r="B4" s="82"/>
      <c r="C4" s="82"/>
      <c r="D4" s="82"/>
      <c r="E4" s="82"/>
      <c r="F4" s="82"/>
      <c r="G4" s="82"/>
      <c r="H4" s="82"/>
      <c r="I4" s="82"/>
      <c r="J4" s="83"/>
      <c r="K4" s="82"/>
      <c r="L4" s="82"/>
      <c r="M4" s="84"/>
      <c r="N4" s="84"/>
      <c r="O4" s="84"/>
      <c r="P4" s="84"/>
      <c r="Q4" s="84"/>
      <c r="R4" s="84"/>
    </row>
    <row r="5" spans="1:23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86">
        <f>Регистрация!L3</f>
        <v>44948</v>
      </c>
      <c r="J5" s="502">
        <f>Регистрация!M3</f>
        <v>0</v>
      </c>
      <c r="K5" s="502"/>
      <c r="L5" s="502"/>
      <c r="M5" s="84"/>
      <c r="N5" s="84"/>
      <c r="O5" s="84"/>
      <c r="P5" s="84"/>
      <c r="Q5" s="87"/>
      <c r="R5" s="87"/>
    </row>
    <row r="6" spans="1:23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9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84"/>
      <c r="K7" s="84"/>
      <c r="L7" s="84"/>
      <c r="M7" s="84"/>
      <c r="N7" s="84"/>
      <c r="O7" s="84"/>
      <c r="P7" s="84"/>
      <c r="Q7" s="87"/>
      <c r="R7" s="87"/>
    </row>
    <row r="8" spans="1:23" s="97" customFormat="1" ht="15.75">
      <c r="A8" s="87"/>
      <c r="B8" s="87"/>
      <c r="C8" s="90"/>
      <c r="D8" s="91"/>
      <c r="E8" s="92"/>
      <c r="F8" s="90"/>
      <c r="G8" s="93"/>
      <c r="H8" s="93"/>
      <c r="I8" s="94"/>
      <c r="J8" s="93"/>
      <c r="K8" s="93"/>
      <c r="L8" s="93"/>
      <c r="M8" s="93"/>
      <c r="N8" s="93"/>
      <c r="O8" s="90"/>
      <c r="P8" s="95"/>
      <c r="Q8" s="90"/>
      <c r="R8" s="90"/>
      <c r="S8" s="96"/>
    </row>
    <row r="9" spans="1:23" s="103" customFormat="1" ht="15">
      <c r="A9" s="118">
        <v>1</v>
      </c>
      <c r="B9" s="492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492"/>
      <c r="D9" s="42"/>
      <c r="E9" s="42"/>
      <c r="F9" s="93"/>
      <c r="G9" s="93"/>
      <c r="H9" s="93"/>
      <c r="I9" s="100"/>
      <c r="J9" s="100"/>
      <c r="K9" s="100"/>
      <c r="L9" s="100"/>
      <c r="M9" s="93"/>
      <c r="N9" s="93"/>
      <c r="O9" s="93"/>
      <c r="P9" s="95"/>
      <c r="Q9" s="101"/>
      <c r="R9" s="101"/>
      <c r="S9" s="102"/>
    </row>
    <row r="10" spans="1:23" s="106" customFormat="1" ht="15.75">
      <c r="A10" s="98"/>
      <c r="B10" s="99"/>
      <c r="C10" s="99"/>
      <c r="D10" s="118"/>
      <c r="E10" s="123" t="str">
        <f>IF(D10=0," ",CONCATENATE(VLOOKUP(D10,Регистрация!$B$7:$M$55,3,0)," ",VLOOKUP(D10,Регистрация!$B$7:$M$55,4,0)))</f>
        <v xml:space="preserve"> </v>
      </c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95"/>
      <c r="Q10" s="104"/>
      <c r="R10" s="104"/>
      <c r="S10" s="105"/>
    </row>
    <row r="11" spans="1:23" s="97" customFormat="1" ht="15.75">
      <c r="A11" s="118">
        <v>5</v>
      </c>
      <c r="B11" s="492" t="str">
        <f>IF(Регистрация!$D$6&lt;A11," ",CONCATENATE(VLOOKUP(A11,Регистрация!$B$7:$M$55,3,0)," ",VLOOKUP(A11,Регистрация!$B$7:$M$55,4,0)," ","(",VLOOKUP(A11,Регистрация!$B$7:$M$55,11,0),")"))</f>
        <v>Соловьев  Федор  (Кожевников М.Н.)</v>
      </c>
      <c r="C11" s="492"/>
      <c r="D11" s="98"/>
      <c r="E11" s="145"/>
      <c r="F11" s="93"/>
      <c r="G11" s="93"/>
      <c r="H11" s="93"/>
      <c r="I11" s="90"/>
      <c r="J11" s="93"/>
      <c r="K11" s="93"/>
      <c r="L11" s="90"/>
      <c r="M11" s="93"/>
      <c r="N11" s="93"/>
      <c r="O11" s="93"/>
      <c r="P11" s="107"/>
      <c r="Q11" s="90"/>
      <c r="R11" s="90"/>
      <c r="S11" s="96"/>
    </row>
    <row r="12" spans="1:23" s="103" customFormat="1" ht="15">
      <c r="A12" s="98"/>
      <c r="B12" s="99"/>
      <c r="C12" s="99"/>
      <c r="D12" s="98"/>
      <c r="E12" s="146"/>
      <c r="F12" s="122"/>
      <c r="G12" s="123" t="str">
        <f>IF(F12=0," ",CONCATENATE(VLOOKUP(F12,Регистрация!$B$7:$M$55,3,0)," ",VLOOKUP(F12,Регистрация!$B$7:$M$55,4,0)))</f>
        <v xml:space="preserve"> </v>
      </c>
      <c r="H12" s="93"/>
      <c r="I12" s="93"/>
      <c r="J12" s="93"/>
      <c r="K12" s="93"/>
      <c r="L12" s="93"/>
      <c r="M12" s="93"/>
      <c r="N12" s="93"/>
      <c r="O12" s="90"/>
      <c r="P12" s="93"/>
      <c r="Q12" s="101"/>
      <c r="R12" s="101"/>
      <c r="S12" s="102"/>
    </row>
    <row r="13" spans="1:23" s="97" customFormat="1" ht="15.75">
      <c r="A13" s="118">
        <v>3</v>
      </c>
      <c r="B13" s="492" t="str">
        <f>IF(Регистрация!$D$6&lt;A13," ",CONCATENATE(VLOOKUP(A13,Регистрация!$B$7:$M$55,3,0)," ",VLOOKUP(A13,Регистрация!$B$7:$M$55,4,0)," ","(",VLOOKUP(A13,Регистрация!$B$7:$M$55,11,0),")"))</f>
        <v>Подольский Михаил (Страхов В.Д.)</v>
      </c>
      <c r="C13" s="492"/>
      <c r="D13" s="98"/>
      <c r="E13" s="147"/>
      <c r="F13" s="98"/>
      <c r="G13" s="136"/>
      <c r="H13" s="93"/>
      <c r="I13" s="93"/>
      <c r="J13" s="93"/>
      <c r="K13" s="93"/>
      <c r="L13" s="93"/>
      <c r="M13" s="93"/>
      <c r="N13" s="93"/>
      <c r="O13" s="90"/>
      <c r="P13" s="107"/>
      <c r="Q13" s="90"/>
      <c r="R13" s="90"/>
      <c r="S13" s="96"/>
    </row>
    <row r="14" spans="1:23" s="103" customFormat="1" ht="15">
      <c r="A14" s="98"/>
      <c r="B14" s="99"/>
      <c r="C14" s="99"/>
      <c r="D14" s="118"/>
      <c r="E14" s="123" t="str">
        <f>IF(D14=0," ",CONCATENATE(VLOOKUP(D14,Регистрация!$B$7:$M$55,3,0)," ",VLOOKUP(D14,Регистрация!$B$7:$M$55,4,0)))</f>
        <v xml:space="preserve"> </v>
      </c>
      <c r="F14" s="98"/>
      <c r="G14" s="120"/>
      <c r="H14" s="93"/>
      <c r="I14" s="93"/>
      <c r="J14" s="93"/>
      <c r="K14" s="93"/>
      <c r="L14" s="93"/>
      <c r="M14" s="109"/>
      <c r="N14" s="109"/>
      <c r="O14" s="109"/>
      <c r="P14" s="109"/>
      <c r="Q14" s="101"/>
      <c r="R14" s="101"/>
      <c r="S14" s="102"/>
    </row>
    <row r="15" spans="1:23" s="103" customFormat="1" ht="15">
      <c r="A15" s="118">
        <v>7</v>
      </c>
      <c r="B15" s="492" t="str">
        <f>IF(Регистрация!$D$6&lt;A15," ",CONCATENATE(VLOOKUP(A15,Регистрация!$B$7:$M$55,3,0)," ",VLOOKUP(A15,Регистрация!$B$7:$M$55,4,0)," ","(",VLOOKUP(A15,Регистрация!$B$7:$M$55,11,0),")"))</f>
        <v xml:space="preserve"> </v>
      </c>
      <c r="C15" s="492"/>
      <c r="D15" s="98"/>
      <c r="E15" s="144"/>
      <c r="F15" s="98"/>
      <c r="G15" s="120"/>
      <c r="H15" s="93"/>
      <c r="I15" s="110"/>
      <c r="J15" s="110"/>
      <c r="K15" s="110"/>
      <c r="L15" s="110"/>
      <c r="M15" s="93"/>
      <c r="N15" s="93"/>
      <c r="O15" s="93"/>
      <c r="P15" s="111"/>
      <c r="Q15" s="101"/>
      <c r="R15" s="101"/>
      <c r="S15" s="105"/>
      <c r="W15" s="112"/>
    </row>
    <row r="16" spans="1:23" ht="15.75">
      <c r="A16" s="113"/>
      <c r="B16" s="99"/>
      <c r="C16" s="99"/>
      <c r="D16" s="113"/>
      <c r="E16" s="144"/>
      <c r="F16" s="98"/>
      <c r="G16" s="120"/>
      <c r="H16" s="122"/>
      <c r="I16" s="123" t="str">
        <f>IF(H16=0," ",CONCATENATE(VLOOKUP(H16,Регистрация!$B$7:$M$55,3,0)," ",VLOOKUP(H16,Регистрация!$B$7:$M$55,4,0)))</f>
        <v xml:space="preserve"> </v>
      </c>
      <c r="J16" s="90"/>
      <c r="K16" s="90"/>
      <c r="L16" s="90"/>
      <c r="M16" s="93"/>
      <c r="N16" s="93"/>
      <c r="O16" s="93"/>
      <c r="P16" s="114"/>
      <c r="Q16" s="115"/>
      <c r="R16" s="116"/>
    </row>
    <row r="17" spans="1:19" ht="15">
      <c r="A17" s="126">
        <v>2</v>
      </c>
      <c r="B17" s="492" t="str">
        <f>IF(Регистрация!$D$6&lt;A17," ",CONCATENATE(VLOOKUP(A17,Регистрация!$B$7:$M$55,3,0)," ",VLOOKUP(A17,Регистрация!$B$7:$M$55,4,0)," ","(",VLOOKUP(A17,Регистрация!$B$7:$M$55,11,0),")"))</f>
        <v>Колтырин Игорь (Хайдуков А.В)</v>
      </c>
      <c r="C17" s="492"/>
      <c r="D17" s="98"/>
      <c r="E17" s="144"/>
      <c r="F17" s="98"/>
      <c r="G17" s="120"/>
      <c r="H17" s="89"/>
      <c r="I17" s="89"/>
      <c r="J17" s="117"/>
      <c r="K17" s="117"/>
      <c r="L17" s="117"/>
      <c r="M17" s="93"/>
      <c r="N17" s="93"/>
      <c r="O17" s="90"/>
      <c r="P17" s="107"/>
      <c r="Q17" s="95"/>
      <c r="R17" s="116"/>
    </row>
    <row r="18" spans="1:19" ht="15">
      <c r="A18" s="98"/>
      <c r="B18" s="99"/>
      <c r="C18" s="99"/>
      <c r="D18" s="118"/>
      <c r="E18" s="123" t="str">
        <f>IF(D18=0," ",CONCATENATE(VLOOKUP(D18,Регистрация!$B$7:$M$55,3,0)," ",VLOOKUP(D18,Регистрация!$B$7:$M$55,4,0)))</f>
        <v xml:space="preserve"> </v>
      </c>
      <c r="F18" s="98"/>
      <c r="G18" s="120"/>
      <c r="H18" s="93"/>
      <c r="I18" s="93"/>
      <c r="J18" s="93"/>
      <c r="K18" s="93"/>
      <c r="L18" s="93"/>
      <c r="M18" s="93"/>
      <c r="N18" s="93"/>
      <c r="O18" s="90"/>
      <c r="P18" s="107"/>
      <c r="Q18" s="95"/>
      <c r="R18" s="119"/>
    </row>
    <row r="19" spans="1:19" ht="15">
      <c r="A19" s="126">
        <v>6</v>
      </c>
      <c r="B19" s="492" t="str">
        <f>IF(Регистрация!$D$6&lt;A19," ",CONCATENATE(VLOOKUP(A19,Регистрация!$B$7:$M$55,3,0)," ",VLOOKUP(A19,Регистрация!$B$7:$M$55,4,0)," ","(",VLOOKUP(A19,Регистрация!$B$7:$M$55,11,0),")"))</f>
        <v xml:space="preserve"> </v>
      </c>
      <c r="C19" s="492"/>
      <c r="D19" s="98"/>
      <c r="E19" s="145"/>
      <c r="F19" s="98"/>
      <c r="G19" s="138"/>
      <c r="H19" s="93"/>
      <c r="I19" s="90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15">
      <c r="A20" s="113"/>
      <c r="B20" s="99"/>
      <c r="C20" s="99"/>
      <c r="D20" s="98"/>
      <c r="E20" s="146"/>
      <c r="F20" s="122"/>
      <c r="G20" s="123" t="str">
        <f>IF(F20=0," ",CONCATENATE(VLOOKUP(F20,Регистрация!$B$7:$M$55,3,0)," ",VLOOKUP(F20,Регистрация!$B$7:$M$55,4,0)))</f>
        <v xml:space="preserve"> </v>
      </c>
      <c r="H20" s="93"/>
      <c r="I20" s="90"/>
      <c r="J20" s="93"/>
      <c r="K20" s="93"/>
      <c r="L20" s="90"/>
      <c r="M20" s="93"/>
      <c r="N20" s="93"/>
      <c r="O20" s="93"/>
      <c r="P20" s="107"/>
      <c r="Q20" s="95"/>
      <c r="R20" s="116"/>
    </row>
    <row r="21" spans="1:19" ht="15">
      <c r="A21" s="126">
        <v>4</v>
      </c>
      <c r="B21" s="492" t="str">
        <f>IF(Регистрация!$D$6&lt;A21," ",CONCATENATE(VLOOKUP(A21,Регистрация!$B$7:$M$55,3,0)," ",VLOOKUP(A21,Регистрация!$B$7:$M$55,4,0)," ","(",VLOOKUP(A21,Регистрация!$B$7:$M$55,11,0),")"))</f>
        <v>Найфонов Тимур (Попкова А.В., Высоколов Е.А.)</v>
      </c>
      <c r="C21" s="492"/>
      <c r="D21" s="98"/>
      <c r="E21" s="147"/>
      <c r="F21" s="90"/>
      <c r="G21" s="42"/>
      <c r="H21" s="93"/>
      <c r="I21" s="124"/>
      <c r="J21" s="124"/>
      <c r="K21" s="124"/>
      <c r="L21" s="124"/>
      <c r="M21" s="93"/>
      <c r="N21" s="93"/>
      <c r="O21" s="90"/>
      <c r="P21" s="107"/>
      <c r="Q21" s="95"/>
      <c r="R21" s="116"/>
      <c r="S21" s="125"/>
    </row>
    <row r="22" spans="1:19" ht="15">
      <c r="A22" s="113"/>
      <c r="B22" s="99"/>
      <c r="C22" s="99"/>
      <c r="D22" s="118"/>
      <c r="E22" s="123" t="str">
        <f>IF(D22=0," ",CONCATENATE(VLOOKUP(D22,Регистрация!$B$7:$M$55,3,0)," ",VLOOKUP(D22,Регистрация!$B$7:$M$55,4,0)))</f>
        <v xml:space="preserve"> </v>
      </c>
      <c r="F22" s="90"/>
      <c r="G22" s="93"/>
      <c r="H22" s="93"/>
      <c r="I22" s="93"/>
      <c r="J22" s="93"/>
      <c r="K22" s="93"/>
      <c r="L22" s="93"/>
      <c r="M22" s="93"/>
      <c r="N22" s="93"/>
      <c r="O22" s="90"/>
      <c r="P22" s="107"/>
      <c r="Q22" s="95"/>
      <c r="R22" s="116"/>
      <c r="S22" s="125"/>
    </row>
    <row r="23" spans="1:19" ht="15">
      <c r="A23" s="126">
        <v>8</v>
      </c>
      <c r="B23" s="492" t="str">
        <f>IF(Регистрация!$D$6&lt;A23," ",CONCATENATE(VLOOKUP(A23,Регистрация!$B$7:$M$55,3,0)," ",VLOOKUP(A23,Регистрация!$B$7:$M$55,4,0)," ","(",VLOOKUP(A23,Регистрация!$B$7:$M$55,11,0),")"))</f>
        <v xml:space="preserve"> </v>
      </c>
      <c r="C23" s="492"/>
      <c r="D23" s="42"/>
      <c r="E23" s="42"/>
      <c r="F23" s="95"/>
      <c r="G23" s="95"/>
      <c r="H23" s="95"/>
      <c r="I23" s="95"/>
      <c r="J23" s="95"/>
      <c r="K23" s="95"/>
      <c r="L23" s="95"/>
      <c r="M23" s="95"/>
      <c r="N23" s="107"/>
      <c r="O23" s="107"/>
      <c r="P23" s="107"/>
      <c r="Q23" s="95"/>
      <c r="R23" s="116"/>
      <c r="S23" s="125"/>
    </row>
    <row r="24" spans="1:19" ht="12.95" customHeight="1">
      <c r="A24" s="36"/>
      <c r="B24" s="36"/>
      <c r="C24" s="35"/>
      <c r="D24" s="35"/>
      <c r="E24" s="35"/>
      <c r="F24" s="494" t="s">
        <v>22</v>
      </c>
      <c r="G24" s="494"/>
      <c r="H24" s="494"/>
      <c r="I24" s="494"/>
      <c r="J24" s="84"/>
      <c r="K24" s="84"/>
      <c r="L24" s="84"/>
      <c r="M24" s="84"/>
      <c r="N24" s="84"/>
      <c r="O24" s="84"/>
      <c r="P24" s="84"/>
      <c r="Q24" s="84"/>
      <c r="R24" s="84"/>
      <c r="S24" s="125"/>
    </row>
    <row r="25" spans="1:19" ht="15">
      <c r="A25" s="36"/>
      <c r="B25" s="36"/>
      <c r="C25" s="36"/>
      <c r="D25" s="95"/>
      <c r="E25" s="95"/>
      <c r="F25" s="107"/>
      <c r="G25" s="107"/>
      <c r="H25" s="107"/>
      <c r="I25" s="107"/>
      <c r="J25" s="107"/>
      <c r="K25" s="127"/>
      <c r="L25" s="127"/>
      <c r="M25" s="107"/>
      <c r="N25" s="107"/>
      <c r="O25" s="107"/>
      <c r="P25" s="107"/>
      <c r="Q25" s="95"/>
      <c r="R25" s="119"/>
      <c r="S25" s="125"/>
    </row>
    <row r="26" spans="1:19" ht="15">
      <c r="A26" s="89"/>
      <c r="B26" s="89"/>
      <c r="C26" s="35"/>
      <c r="D26" s="116"/>
      <c r="E26" s="84"/>
      <c r="F26" s="139">
        <f>IF(D10=F12,D14,D10)</f>
        <v>0</v>
      </c>
      <c r="G26" s="123" t="str">
        <f>IF(F26=0," ",CONCATENATE(VLOOKUP(F26,Регистрация!$B$7:$M$55,3,0)," ",VLOOKUP(F26,Регистрация!$B$7:$M$55,4,0)))</f>
        <v xml:space="preserve"> </v>
      </c>
      <c r="H26" s="93"/>
      <c r="I26" s="93"/>
      <c r="J26" s="87"/>
      <c r="K26" s="87"/>
      <c r="L26" s="87"/>
      <c r="M26" s="87"/>
      <c r="N26" s="87"/>
      <c r="O26" s="87"/>
      <c r="P26" s="87"/>
      <c r="Q26" s="116"/>
      <c r="R26" s="116"/>
      <c r="S26" s="125"/>
    </row>
    <row r="27" spans="1:19">
      <c r="A27" s="89"/>
      <c r="B27" s="89"/>
      <c r="C27" s="89"/>
      <c r="D27" s="89"/>
      <c r="E27" s="89"/>
      <c r="F27" s="98"/>
      <c r="G27" s="120"/>
      <c r="H27" s="122"/>
      <c r="I27" s="123" t="str">
        <f>IF(H27=0," ",CONCATENATE(VLOOKUP(H27,Регистрация!$B$7:$M$55,3,0)," ",VLOOKUP(H27,Регистрация!$B$7:$M$55,4,0)))</f>
        <v xml:space="preserve"> </v>
      </c>
      <c r="J27" s="89"/>
      <c r="K27" s="89"/>
      <c r="L27" s="89"/>
      <c r="M27" s="89"/>
      <c r="N27" s="89"/>
      <c r="O27" s="89"/>
      <c r="P27" s="89"/>
      <c r="Q27" s="89"/>
      <c r="R27" s="89"/>
      <c r="S27" s="125"/>
    </row>
    <row r="28" spans="1:19" ht="15">
      <c r="A28" s="89"/>
      <c r="B28" s="89"/>
      <c r="C28" s="89"/>
      <c r="D28" s="89"/>
      <c r="E28" s="89"/>
      <c r="F28" s="139">
        <f>IF(D18=F20,D22,D18)</f>
        <v>0</v>
      </c>
      <c r="G28" s="123" t="str">
        <f>IF(F28=0," ",CONCATENATE(VLOOKUP(F28,Регистрация!$B$7:$M$55,3,0)," ",VLOOKUP(F28,Регистрация!$B$7:$M$55,4,0)))</f>
        <v xml:space="preserve"> </v>
      </c>
      <c r="H28" s="93"/>
      <c r="I28" s="90"/>
      <c r="J28" s="89"/>
      <c r="K28" s="89"/>
      <c r="L28" s="89"/>
      <c r="M28" s="89"/>
      <c r="N28" s="89"/>
      <c r="O28" s="89"/>
      <c r="P28" s="89"/>
      <c r="Q28" s="89"/>
      <c r="R28" s="89"/>
      <c r="S28" s="125"/>
    </row>
    <row r="29" spans="1:19" ht="15">
      <c r="A29" s="89"/>
      <c r="B29" s="89"/>
      <c r="C29" s="89"/>
      <c r="D29" s="89"/>
      <c r="E29" s="89"/>
      <c r="F29" s="98"/>
      <c r="G29" s="42"/>
      <c r="H29" s="93"/>
      <c r="I29" s="90"/>
      <c r="J29" s="89"/>
      <c r="K29" s="89"/>
      <c r="L29" s="89"/>
      <c r="M29" s="89"/>
      <c r="N29" s="89"/>
      <c r="O29" s="89"/>
      <c r="P29" s="89"/>
      <c r="Q29" s="89"/>
      <c r="R29" s="89"/>
      <c r="S29" s="125"/>
    </row>
    <row r="30" spans="1:19">
      <c r="A30" s="89"/>
      <c r="B30" s="495" t="s">
        <v>19</v>
      </c>
      <c r="C30" s="495"/>
      <c r="D30" s="495"/>
      <c r="E30" s="495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125"/>
    </row>
    <row r="31" spans="1:19">
      <c r="A31" s="129"/>
      <c r="B31" s="130" t="s">
        <v>20</v>
      </c>
      <c r="C31" s="496" t="s">
        <v>21</v>
      </c>
      <c r="D31" s="496"/>
      <c r="E31" s="496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125"/>
    </row>
    <row r="32" spans="1:19" ht="14.25">
      <c r="A32" s="131">
        <f>H16</f>
        <v>0</v>
      </c>
      <c r="B32" s="132">
        <v>1</v>
      </c>
      <c r="C32" s="491" t="str">
        <f>IF(A32=0," ",CONCATENATE(VLOOKUP(A32,Регистрация!$B$7:$M$55,3,0)," ",VLOOKUP(A32,Регистрация!$B$7:$M$55,4,0)," ",VLOOKUP(A32,Регистрация!$B$7:$M$55,5,0)," ","(",VLOOKUP(A32,Регистрация!$B$7:$M$55,11,0),")"))</f>
        <v xml:space="preserve"> </v>
      </c>
      <c r="D32" s="491"/>
      <c r="E32" s="491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125"/>
    </row>
    <row r="33" spans="1:19" ht="14.25">
      <c r="A33" s="131">
        <f>IF(H16=F12,F20,F12)</f>
        <v>0</v>
      </c>
      <c r="B33" s="132">
        <v>2</v>
      </c>
      <c r="C33" s="491" t="str">
        <f>IF(A33=0," ",CONCATENATE(VLOOKUP(A33,Регистрация!$B$7:$M$55,3,0)," ",VLOOKUP(A33,Регистрация!$B$7:$M$55,4,0)," ",VLOOKUP(A33,Регистрация!$B$7:$M$55,5,0)," ","(",VLOOKUP(A33,Регистрация!$B$7:$M$55,11,0),")"))</f>
        <v xml:space="preserve"> </v>
      </c>
      <c r="D33" s="491"/>
      <c r="E33" s="491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125"/>
    </row>
    <row r="34" spans="1:19" ht="14.25">
      <c r="A34" s="131">
        <f>H27</f>
        <v>0</v>
      </c>
      <c r="B34" s="132">
        <v>3</v>
      </c>
      <c r="C34" s="491" t="str">
        <f>IF(A34=0," ",CONCATENATE(VLOOKUP(A34,Регистрация!$B$7:$M$55,3,0)," ",VLOOKUP(A34,Регистрация!$B$7:$M$55,4,0)," ",VLOOKUP(A34,Регистрация!$B$7:$M$55,5,0)," ","(",VLOOKUP(A34,Регистрация!$B$7:$M$55,11,0),")"))</f>
        <v xml:space="preserve"> </v>
      </c>
      <c r="D34" s="491"/>
      <c r="E34" s="491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</row>
    <row r="35" spans="1:19" ht="14.25">
      <c r="A35" s="131">
        <f>IF(H27=F26,F28,F26)</f>
        <v>0</v>
      </c>
      <c r="B35" s="132">
        <v>4</v>
      </c>
      <c r="C35" s="491" t="str">
        <f>IF(A35=0," ",CONCATENATE(VLOOKUP(A35,Регистрация!$B$7:$M$55,3,0)," ",VLOOKUP(A35,Регистрация!$B$7:$M$55,4,0)," ",VLOOKUP(A35,Регистрация!$B$7:$M$55,5,0)," ","(",VLOOKUP(A35,Регистрация!$B$7:$M$55,11,0),")"))</f>
        <v xml:space="preserve"> </v>
      </c>
      <c r="D35" s="491"/>
      <c r="E35" s="491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9" ht="17.2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</row>
    <row r="37" spans="1:19" s="135" customFormat="1">
      <c r="A37" s="490" t="s">
        <v>16</v>
      </c>
      <c r="B37" s="490"/>
      <c r="C37" s="490"/>
      <c r="D37" s="133"/>
      <c r="E37" s="133"/>
      <c r="F37" s="133"/>
      <c r="G37" s="33"/>
      <c r="H37" s="134" t="str">
        <f>Регистрация!L56</f>
        <v>Чириков Д.Ю.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9" s="135" customForma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9" s="135" customFormat="1">
      <c r="A39" s="490" t="s">
        <v>17</v>
      </c>
      <c r="B39" s="490"/>
      <c r="C39" s="490"/>
      <c r="D39" s="133"/>
      <c r="E39" s="133"/>
      <c r="F39" s="133"/>
      <c r="G39" s="33"/>
      <c r="H39" s="134" t="str">
        <f>Регистрация!L58</f>
        <v>Неряхина П.А.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9">
      <c r="A40" s="89"/>
      <c r="B40" s="89"/>
      <c r="C40" s="89"/>
      <c r="D40" s="89"/>
      <c r="E40" s="89"/>
      <c r="F40" s="89"/>
      <c r="G40" s="89"/>
      <c r="H40" s="35"/>
      <c r="I40" s="35"/>
      <c r="J40" s="89"/>
      <c r="K40" s="89"/>
      <c r="L40" s="89"/>
      <c r="M40" s="89"/>
      <c r="N40" s="89"/>
      <c r="O40" s="89"/>
      <c r="P40" s="89"/>
      <c r="Q40" s="89"/>
      <c r="R40" s="89"/>
    </row>
    <row r="41" spans="1:19" ht="11.1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</row>
    <row r="42" spans="1:19" ht="11.1" customHeigh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</row>
    <row r="43" spans="1:19" ht="11.1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</row>
    <row r="44" spans="1:19" ht="11.1" customHeight="1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</row>
    <row r="45" spans="1:19" ht="11.1" customHeight="1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</row>
    <row r="46" spans="1:19" ht="11.1" customHeigh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</row>
    <row r="47" spans="1:19" ht="11.1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</row>
    <row r="48" spans="1:19" ht="11.1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</row>
  </sheetData>
  <mergeCells count="23">
    <mergeCell ref="A1:I1"/>
    <mergeCell ref="A3:I3"/>
    <mergeCell ref="A5:C5"/>
    <mergeCell ref="D5:G5"/>
    <mergeCell ref="J5:L5"/>
    <mergeCell ref="A7:I7"/>
    <mergeCell ref="B9:C9"/>
    <mergeCell ref="B11:C11"/>
    <mergeCell ref="B13:C13"/>
    <mergeCell ref="B15:C15"/>
    <mergeCell ref="B17:C17"/>
    <mergeCell ref="B19:C19"/>
    <mergeCell ref="B21:C21"/>
    <mergeCell ref="B23:C23"/>
    <mergeCell ref="F24:I24"/>
    <mergeCell ref="C35:E35"/>
    <mergeCell ref="A37:C37"/>
    <mergeCell ref="A39:C39"/>
    <mergeCell ref="B30:E30"/>
    <mergeCell ref="C31:E31"/>
    <mergeCell ref="C32:E32"/>
    <mergeCell ref="C33:E33"/>
    <mergeCell ref="C34:E34"/>
  </mergeCells>
  <pageMargins left="0.7" right="0.7" top="0.25972222222222202" bottom="0.25972222222222202" header="0.51180555555555496" footer="0.51180555555555496"/>
  <pageSetup paperSize="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66"/>
  <sheetViews>
    <sheetView zoomScaleNormal="100" workbookViewId="0">
      <selection activeCell="U40" sqref="U40"/>
    </sheetView>
  </sheetViews>
  <sheetFormatPr defaultColWidth="9.140625" defaultRowHeight="12.75"/>
  <cols>
    <col min="1" max="1" width="2" style="150" customWidth="1"/>
    <col min="2" max="2" width="5.7109375" style="70" customWidth="1"/>
    <col min="3" max="3" width="33.85546875" style="70" customWidth="1"/>
    <col min="4" max="4" width="2" style="150" customWidth="1"/>
    <col min="5" max="5" width="17.42578125" style="70" customWidth="1"/>
    <col min="6" max="6" width="2" style="70" customWidth="1"/>
    <col min="7" max="7" width="17.42578125" style="70" customWidth="1"/>
    <col min="8" max="8" width="2" style="70" customWidth="1"/>
    <col min="9" max="9" width="17.42578125" style="70" customWidth="1"/>
    <col min="10" max="10" width="2" style="70" customWidth="1"/>
    <col min="11" max="11" width="17.42578125" style="70" customWidth="1"/>
    <col min="12" max="24" width="3.42578125" style="70" customWidth="1"/>
    <col min="25" max="1024" width="9.140625" style="70"/>
  </cols>
  <sheetData>
    <row r="1" spans="1:23" ht="14.25">
      <c r="A1" s="499" t="str">
        <f>Регистрация!A1</f>
        <v xml:space="preserve"> Московский Детско-юношеский турнир по Всестилевому каратэ «Рождественские встречи»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80"/>
      <c r="M1" s="80"/>
      <c r="N1" s="80"/>
      <c r="O1" s="80"/>
      <c r="P1" s="80"/>
      <c r="Q1" s="80"/>
      <c r="R1" s="80"/>
    </row>
    <row r="2" spans="1:23" ht="14.25">
      <c r="A2" s="151"/>
      <c r="B2" s="81"/>
      <c r="C2" s="81"/>
      <c r="D2" s="151"/>
      <c r="E2" s="81"/>
      <c r="F2" s="81"/>
      <c r="G2" s="81"/>
      <c r="H2" s="81"/>
      <c r="I2" s="81"/>
      <c r="J2" s="79"/>
      <c r="K2" s="79"/>
      <c r="L2" s="80"/>
      <c r="M2" s="80"/>
      <c r="N2" s="80"/>
      <c r="O2" s="80"/>
      <c r="P2" s="80"/>
      <c r="Q2" s="80"/>
      <c r="R2" s="80"/>
    </row>
    <row r="3" spans="1:23" ht="15">
      <c r="A3" s="500" t="str">
        <f>Регистрация!A2</f>
        <v>Вид спорта: ВСЕСТИЛЕВОЕ КАРАТЭ (номер-код вида спорта 0900001411Я)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80"/>
      <c r="M3" s="80"/>
      <c r="N3" s="80"/>
      <c r="O3" s="80"/>
      <c r="P3" s="80"/>
      <c r="Q3" s="80"/>
      <c r="R3" s="80"/>
    </row>
    <row r="4" spans="1:23">
      <c r="A4" s="152"/>
      <c r="B4" s="82"/>
      <c r="C4" s="82"/>
      <c r="D4" s="152"/>
      <c r="E4" s="82"/>
      <c r="F4" s="82"/>
      <c r="G4" s="82"/>
      <c r="H4" s="82"/>
      <c r="I4" s="82"/>
      <c r="J4" s="83"/>
      <c r="K4" s="82"/>
      <c r="L4" s="84"/>
      <c r="M4" s="84"/>
      <c r="N4" s="84"/>
      <c r="O4" s="84"/>
      <c r="P4" s="84"/>
      <c r="Q4" s="84"/>
      <c r="R4" s="84"/>
    </row>
    <row r="5" spans="1:23">
      <c r="A5" s="501" t="str">
        <f>Регистрация!A3</f>
        <v>САНБОН Мальчики 12-13 лет ОК 55-ОК 60</v>
      </c>
      <c r="B5" s="501"/>
      <c r="C5" s="501"/>
      <c r="D5" s="501" t="str">
        <f>Регистрация!G3</f>
        <v>г. Москва</v>
      </c>
      <c r="E5" s="501"/>
      <c r="F5" s="501"/>
      <c r="G5" s="501"/>
      <c r="H5" s="85"/>
      <c r="I5" s="153">
        <f>Регистрация!L3</f>
        <v>44948</v>
      </c>
      <c r="J5" s="82"/>
      <c r="K5" s="154">
        <f>Регистрация!M3</f>
        <v>0</v>
      </c>
      <c r="L5" s="84"/>
      <c r="M5" s="84"/>
      <c r="N5" s="84"/>
      <c r="O5" s="84"/>
      <c r="P5" s="84"/>
      <c r="Q5" s="87"/>
      <c r="R5" s="87"/>
    </row>
    <row r="6" spans="1:23">
      <c r="A6" s="88"/>
      <c r="B6" s="88"/>
      <c r="C6" s="88"/>
      <c r="D6" s="88"/>
      <c r="E6" s="88"/>
      <c r="F6" s="88"/>
      <c r="G6" s="88"/>
      <c r="H6" s="88"/>
      <c r="I6" s="89"/>
      <c r="J6" s="84"/>
      <c r="K6" s="84"/>
      <c r="L6" s="84"/>
      <c r="M6" s="84"/>
      <c r="N6" s="84"/>
      <c r="O6" s="84"/>
      <c r="P6" s="84"/>
      <c r="Q6" s="87"/>
      <c r="R6" s="87"/>
    </row>
    <row r="7" spans="1:23" ht="12.95" customHeight="1">
      <c r="A7" s="498" t="s">
        <v>18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84"/>
      <c r="M7" s="84"/>
      <c r="N7" s="84"/>
      <c r="O7" s="84"/>
      <c r="P7" s="84"/>
      <c r="Q7" s="87"/>
      <c r="R7" s="87"/>
    </row>
    <row r="8" spans="1:23" s="97" customFormat="1" ht="15.75">
      <c r="A8" s="100"/>
      <c r="B8" s="87"/>
      <c r="C8" s="90"/>
      <c r="D8" s="155"/>
      <c r="E8" s="92"/>
      <c r="F8" s="90"/>
      <c r="G8" s="93"/>
      <c r="H8" s="93"/>
      <c r="I8" s="94"/>
      <c r="J8" s="93"/>
      <c r="K8" s="93"/>
      <c r="L8" s="93"/>
      <c r="M8" s="93"/>
      <c r="N8" s="93"/>
      <c r="O8" s="90"/>
      <c r="P8" s="95"/>
      <c r="Q8" s="90"/>
      <c r="R8" s="90"/>
      <c r="S8" s="96"/>
    </row>
    <row r="9" spans="1:23" s="106" customFormat="1" ht="12" customHeight="1">
      <c r="A9" s="156">
        <v>1</v>
      </c>
      <c r="B9" s="511" t="str">
        <f>IF(Регистрация!$D$6&lt;A9," ",CONCATENATE(VLOOKUP(A9,Регистрация!$B$7:$M$55,3,0)," ",VLOOKUP(A9,Регистрация!$B$7:$M$55,4,0)," ","(",VLOOKUP(A9,Регистрация!$B$7:$M$55,11,0),")"))</f>
        <v>Жданов  Максим (Лопухов В.А.)</v>
      </c>
      <c r="C9" s="511"/>
      <c r="D9" s="511" t="e">
        <f>IF(Регистрация!$D$6&lt;C9," ",CONCATENATE(VLOOKUP(C9,Регистрация!$B$7:$M$55,3,0)," ",VLOOKUP(C9,Регистрация!$B$7:$M$55,4,0)," ","(",VLOOKUP(C9,Регистрация!$B$7:$M$55,11,0),")"))</f>
        <v>#N/A</v>
      </c>
      <c r="E9" s="511"/>
      <c r="F9" s="93"/>
      <c r="G9" s="93"/>
      <c r="H9" s="93"/>
      <c r="I9" s="90"/>
      <c r="J9" s="93"/>
      <c r="K9" s="93"/>
      <c r="L9" s="90"/>
      <c r="M9" s="93"/>
      <c r="N9" s="93"/>
      <c r="O9" s="93"/>
      <c r="P9" s="95"/>
      <c r="Q9" s="104"/>
      <c r="R9" s="104"/>
      <c r="S9" s="105"/>
    </row>
    <row r="10" spans="1:23" s="97" customFormat="1" ht="4.5" customHeight="1">
      <c r="A10" s="157"/>
      <c r="B10" s="509"/>
      <c r="C10" s="509"/>
      <c r="D10" s="157"/>
      <c r="E10" s="159"/>
      <c r="F10" s="93"/>
      <c r="G10" s="93"/>
      <c r="H10" s="93"/>
      <c r="I10" s="90"/>
      <c r="J10" s="93"/>
      <c r="K10" s="93"/>
      <c r="L10" s="90"/>
      <c r="M10" s="93"/>
      <c r="N10" s="93"/>
      <c r="O10" s="93"/>
      <c r="P10" s="107"/>
      <c r="Q10" s="90"/>
      <c r="R10" s="90"/>
      <c r="S10" s="96"/>
    </row>
    <row r="11" spans="1:23" s="103" customFormat="1" ht="12" customHeight="1">
      <c r="A11" s="157"/>
      <c r="B11" s="509"/>
      <c r="C11" s="509"/>
      <c r="D11" s="157"/>
      <c r="E11" s="160"/>
      <c r="F11" s="161"/>
      <c r="G11" s="123" t="str">
        <f>IF(F11=0," ",CONCATENATE(VLOOKUP(F11,Регистрация!$B$7:$M$55,3,0)," ",VLOOKUP(F11,Регистрация!$B$7:$M$55,4,0)))</f>
        <v xml:space="preserve"> </v>
      </c>
      <c r="H11" s="93"/>
      <c r="I11" s="93"/>
      <c r="J11" s="93"/>
      <c r="K11" s="93"/>
      <c r="L11" s="93"/>
      <c r="M11" s="93"/>
      <c r="N11" s="93"/>
      <c r="O11" s="90"/>
      <c r="P11" s="93"/>
      <c r="Q11" s="101"/>
      <c r="R11" s="101"/>
      <c r="S11" s="102"/>
    </row>
    <row r="12" spans="1:23" s="97" customFormat="1" ht="12" customHeight="1">
      <c r="A12" s="156">
        <v>5</v>
      </c>
      <c r="B12" s="511" t="str">
        <f>IF(Регистрация!$D$6&lt;A12," ",CONCATENATE(VLOOKUP(A12,Регистрация!$B$7:$M$55,3,0)," ",VLOOKUP(A12,Регистрация!$B$7:$M$55,4,0)," ","(",VLOOKUP(A12,Регистрация!$B$7:$M$55,11,0),")"))</f>
        <v>Соловьев  Федор  (Кожевников М.Н.)</v>
      </c>
      <c r="C12" s="511"/>
      <c r="D12" s="157"/>
      <c r="E12" s="162"/>
      <c r="F12" s="98"/>
      <c r="G12" s="163"/>
      <c r="H12" s="93"/>
      <c r="I12" s="93"/>
      <c r="J12" s="93"/>
      <c r="K12" s="93"/>
      <c r="L12" s="93"/>
      <c r="M12" s="93"/>
      <c r="N12" s="93"/>
      <c r="O12" s="90"/>
      <c r="P12" s="107"/>
      <c r="Q12" s="90"/>
      <c r="R12" s="90"/>
      <c r="S12" s="96"/>
    </row>
    <row r="13" spans="1:23" s="103" customFormat="1" ht="12" customHeight="1">
      <c r="A13" s="157"/>
      <c r="B13" s="509"/>
      <c r="C13" s="509"/>
      <c r="D13" s="156"/>
      <c r="E13" s="143" t="str">
        <f>IF(D13=0," ",CONCATENATE(VLOOKUP(D13,Регистрация!$B$7:$M$55,3,0)," ",VLOOKUP(D13,Регистрация!$B$7:$M$55,4,0)))</f>
        <v xml:space="preserve"> </v>
      </c>
      <c r="F13" s="98"/>
      <c r="G13" s="164"/>
      <c r="H13" s="93"/>
      <c r="I13" s="93"/>
      <c r="J13" s="93"/>
      <c r="K13" s="93"/>
      <c r="L13" s="93"/>
      <c r="M13" s="109"/>
      <c r="N13" s="109"/>
      <c r="O13" s="109"/>
      <c r="P13" s="109"/>
      <c r="Q13" s="101"/>
      <c r="R13" s="101"/>
      <c r="S13" s="102"/>
    </row>
    <row r="14" spans="1:23" s="103" customFormat="1" ht="12" customHeight="1">
      <c r="A14" s="156">
        <v>9</v>
      </c>
      <c r="B14" s="511" t="str">
        <f>IF(Регистрация!$D$6&lt;A14," ",CONCATENATE(VLOOKUP(A14,Регистрация!$B$7:$M$55,3,0)," ",VLOOKUP(A14,Регистрация!$B$7:$M$55,4,0)," ","(",VLOOKUP(A14,Регистрация!$B$7:$M$55,11,0),")"))</f>
        <v xml:space="preserve"> </v>
      </c>
      <c r="C14" s="511"/>
      <c r="D14" s="157"/>
      <c r="E14" s="158"/>
      <c r="F14" s="98"/>
      <c r="G14" s="164"/>
      <c r="H14" s="93"/>
      <c r="I14" s="110"/>
      <c r="J14" s="110"/>
      <c r="K14" s="110"/>
      <c r="L14" s="110"/>
      <c r="M14" s="93"/>
      <c r="N14" s="93"/>
      <c r="O14" s="93"/>
      <c r="P14" s="111"/>
      <c r="Q14" s="101"/>
      <c r="R14" s="101"/>
      <c r="S14" s="105"/>
      <c r="W14" s="112"/>
    </row>
    <row r="15" spans="1:23" ht="12" customHeight="1">
      <c r="A15" s="165"/>
      <c r="B15" s="509"/>
      <c r="C15" s="509"/>
      <c r="D15" s="165"/>
      <c r="E15" s="158"/>
      <c r="F15" s="98"/>
      <c r="G15" s="164"/>
      <c r="H15" s="161"/>
      <c r="I15" s="123" t="str">
        <f>IF(H15=0," ",CONCATENATE(VLOOKUP(H15,Регистрация!$B$7:$M$55,3,0)," ",VLOOKUP(H15,Регистрация!$B$7:$M$55,4,0)))</f>
        <v xml:space="preserve"> </v>
      </c>
      <c r="J15" s="90"/>
      <c r="K15" s="90"/>
      <c r="L15" s="90"/>
      <c r="M15" s="93"/>
      <c r="N15" s="93"/>
      <c r="O15" s="93"/>
      <c r="P15" s="114"/>
      <c r="Q15" s="115"/>
      <c r="R15" s="116"/>
    </row>
    <row r="16" spans="1:23" ht="4.5" customHeight="1">
      <c r="A16" s="165"/>
      <c r="B16" s="509"/>
      <c r="C16" s="509"/>
      <c r="D16" s="157"/>
      <c r="E16" s="158"/>
      <c r="F16" s="98"/>
      <c r="G16" s="164"/>
      <c r="H16" s="89"/>
      <c r="I16" s="163"/>
      <c r="J16" s="117"/>
      <c r="K16" s="117"/>
      <c r="L16" s="117"/>
      <c r="M16" s="93"/>
      <c r="N16" s="93"/>
      <c r="O16" s="90"/>
      <c r="P16" s="107"/>
      <c r="Q16" s="95"/>
      <c r="R16" s="116"/>
    </row>
    <row r="17" spans="1:19" ht="12" customHeight="1">
      <c r="A17" s="156">
        <v>3</v>
      </c>
      <c r="B17" s="511" t="str">
        <f>IF(Регистрация!$D$6&lt;A17," ",CONCATENATE(VLOOKUP(A17,Регистрация!$B$7:$M$55,3,0)," ",VLOOKUP(A17,Регистрация!$B$7:$M$55,4,0)," ","(",VLOOKUP(A17,Регистрация!$B$7:$M$55,11,0),")"))</f>
        <v>Подольский Михаил (Страхов В.Д.)</v>
      </c>
      <c r="C17" s="511"/>
      <c r="D17" s="511" t="e">
        <f>IF(Регистрация!$D$6&lt;C17," ",CONCATENATE(VLOOKUP(C17,Регистрация!$B$7:$M$55,3,0)," ",VLOOKUP(C17,Регистрация!$B$7:$M$55,4,0)," ","(",VLOOKUP(C17,Регистрация!$B$7:$M$55,11,0),")"))</f>
        <v>#N/A</v>
      </c>
      <c r="E17" s="511"/>
      <c r="F17" s="98"/>
      <c r="G17" s="164"/>
      <c r="H17" s="93"/>
      <c r="I17" s="164"/>
      <c r="J17" s="93"/>
      <c r="K17" s="93"/>
      <c r="L17" s="93"/>
      <c r="M17" s="93"/>
      <c r="N17" s="93"/>
      <c r="O17" s="90"/>
      <c r="P17" s="107"/>
      <c r="Q17" s="95"/>
      <c r="R17" s="119"/>
    </row>
    <row r="18" spans="1:19" ht="4.5" customHeight="1">
      <c r="A18" s="165"/>
      <c r="B18" s="509"/>
      <c r="C18" s="509"/>
      <c r="D18" s="157"/>
      <c r="E18" s="160"/>
      <c r="F18" s="98"/>
      <c r="G18" s="166"/>
      <c r="H18" s="93"/>
      <c r="I18" s="164"/>
      <c r="J18" s="93"/>
      <c r="K18" s="93"/>
      <c r="L18" s="90"/>
      <c r="M18" s="93"/>
      <c r="N18" s="93"/>
      <c r="O18" s="93"/>
      <c r="P18" s="107"/>
      <c r="Q18" s="95"/>
      <c r="R18" s="116"/>
    </row>
    <row r="19" spans="1:19" ht="12" customHeight="1">
      <c r="A19" s="165"/>
      <c r="B19" s="509"/>
      <c r="C19" s="509"/>
      <c r="D19" s="157"/>
      <c r="E19" s="160"/>
      <c r="F19" s="161"/>
      <c r="G19" s="123" t="str">
        <f>IF(F19=0," ",CONCATENATE(VLOOKUP(F19,Регистрация!$B$7:$M$55,3,0)," ",VLOOKUP(F19,Регистрация!$B$7:$M$55,4,0)))</f>
        <v xml:space="preserve"> </v>
      </c>
      <c r="H19" s="93"/>
      <c r="I19" s="164"/>
      <c r="J19" s="93"/>
      <c r="K19" s="93"/>
      <c r="L19" s="90"/>
      <c r="M19" s="93"/>
      <c r="N19" s="93"/>
      <c r="O19" s="93"/>
      <c r="P19" s="107"/>
      <c r="Q19" s="95"/>
      <c r="R19" s="116"/>
    </row>
    <row r="20" spans="1:19" ht="4.5" customHeight="1">
      <c r="A20" s="165"/>
      <c r="B20" s="509"/>
      <c r="C20" s="509"/>
      <c r="D20" s="157"/>
      <c r="E20" s="160"/>
      <c r="F20" s="90"/>
      <c r="G20" s="167"/>
      <c r="H20" s="93"/>
      <c r="I20" s="164"/>
      <c r="J20" s="124"/>
      <c r="K20" s="124"/>
      <c r="L20" s="124"/>
      <c r="M20" s="93"/>
      <c r="N20" s="93"/>
      <c r="O20" s="90"/>
      <c r="P20" s="107"/>
      <c r="Q20" s="95"/>
      <c r="R20" s="116"/>
      <c r="S20" s="125"/>
    </row>
    <row r="21" spans="1:19" ht="12" customHeight="1">
      <c r="A21" s="168">
        <v>7</v>
      </c>
      <c r="B21" s="511" t="str">
        <f>IF(Регистрация!$D$6&lt;A21," ",CONCATENATE(VLOOKUP(A21,Регистрация!$B$7:$M$55,3,0)," ",VLOOKUP(A21,Регистрация!$B$7:$M$55,4,0)," ","(",VLOOKUP(A21,Регистрация!$B$7:$M$55,11,0),")"))</f>
        <v xml:space="preserve"> </v>
      </c>
      <c r="C21" s="511"/>
      <c r="D21" s="511" t="e">
        <f>IF(Регистрация!$D$6&lt;C21," ",CONCATENATE(VLOOKUP(C21,Регистрация!$B$7:$M$55,3,0)," ",VLOOKUP(C21,Регистрация!$B$7:$M$55,4,0)," ","(",VLOOKUP(C21,Регистрация!$B$7:$M$55,11,0),")"))</f>
        <v>#N/A</v>
      </c>
      <c r="E21" s="511"/>
      <c r="F21" s="90"/>
      <c r="G21" s="167"/>
      <c r="H21" s="93"/>
      <c r="I21" s="164"/>
      <c r="J21" s="93"/>
      <c r="K21" s="93"/>
      <c r="L21" s="93"/>
      <c r="M21" s="93"/>
      <c r="N21" s="93"/>
      <c r="O21" s="90"/>
      <c r="P21" s="107"/>
      <c r="Q21" s="95"/>
      <c r="R21" s="116"/>
      <c r="S21" s="125"/>
    </row>
    <row r="22" spans="1:19" ht="4.5" customHeight="1">
      <c r="A22" s="165"/>
      <c r="B22" s="509"/>
      <c r="C22" s="509"/>
      <c r="D22" s="157"/>
      <c r="E22" s="158"/>
      <c r="F22" s="95"/>
      <c r="G22" s="167"/>
      <c r="H22" s="95"/>
      <c r="I22" s="164"/>
      <c r="J22" s="95"/>
      <c r="K22" s="95"/>
      <c r="L22" s="95"/>
      <c r="M22" s="95"/>
      <c r="N22" s="107"/>
      <c r="O22" s="107"/>
      <c r="P22" s="107"/>
      <c r="Q22" s="95"/>
      <c r="R22" s="116"/>
      <c r="S22" s="125"/>
    </row>
    <row r="23" spans="1:19" ht="12" customHeight="1">
      <c r="A23" s="165"/>
      <c r="B23" s="509"/>
      <c r="C23" s="509"/>
      <c r="D23" s="165"/>
      <c r="E23" s="158"/>
      <c r="F23" s="84"/>
      <c r="G23" s="167"/>
      <c r="H23" s="84"/>
      <c r="I23" s="164"/>
      <c r="J23" s="161"/>
      <c r="K23" s="123" t="str">
        <f>IF(J23=0," ",CONCATENATE(VLOOKUP(J23,Регистрация!$B$7:$M$55,3,0)," ",VLOOKUP(J23,Регистрация!$B$7:$M$55,4,0)))</f>
        <v xml:space="preserve"> </v>
      </c>
      <c r="L23" s="84"/>
      <c r="M23" s="84"/>
      <c r="N23" s="84"/>
      <c r="O23" s="84"/>
      <c r="P23" s="84"/>
      <c r="Q23" s="84"/>
      <c r="R23" s="84"/>
      <c r="S23" s="125"/>
    </row>
    <row r="24" spans="1:19" ht="4.5" customHeight="1">
      <c r="A24" s="157"/>
      <c r="B24" s="509"/>
      <c r="C24" s="509"/>
      <c r="D24" s="165"/>
      <c r="E24" s="158"/>
      <c r="F24" s="87"/>
      <c r="G24" s="167"/>
      <c r="H24" s="87"/>
      <c r="I24" s="164"/>
      <c r="J24" s="84"/>
      <c r="K24" s="84"/>
      <c r="L24" s="84"/>
      <c r="M24" s="84"/>
      <c r="N24" s="84"/>
      <c r="O24" s="84"/>
      <c r="P24" s="84"/>
      <c r="Q24" s="84"/>
      <c r="R24" s="84"/>
      <c r="S24" s="125"/>
    </row>
    <row r="25" spans="1:19" ht="12" customHeight="1">
      <c r="A25" s="156">
        <v>2</v>
      </c>
      <c r="B25" s="511" t="str">
        <f>IF(Регистрация!$D$6&lt;A25," ",CONCATENATE(VLOOKUP(A25,Регистрация!$B$7:$M$55,3,0)," ",VLOOKUP(A25,Регистрация!$B$7:$M$55,4,0)," ","(",VLOOKUP(A25,Регистрация!$B$7:$M$55,11,0),")"))</f>
        <v>Колтырин Игорь (Хайдуков А.В)</v>
      </c>
      <c r="C25" s="511"/>
      <c r="D25" s="511" t="e">
        <f>IF(Регистрация!$D$6&lt;C25," ",CONCATENATE(VLOOKUP(C25,Регистрация!$B$7:$M$55,3,0)," ",VLOOKUP(C25,Регистрация!$B$7:$M$55,4,0)," ","(",VLOOKUP(C25,Регистрация!$B$7:$M$55,11,0),")"))</f>
        <v>#N/A</v>
      </c>
      <c r="E25" s="511"/>
      <c r="F25" s="87"/>
      <c r="G25" s="167"/>
      <c r="H25" s="87"/>
      <c r="I25" s="164"/>
      <c r="J25" s="84"/>
      <c r="K25" s="84"/>
      <c r="L25" s="84"/>
      <c r="M25" s="84"/>
      <c r="N25" s="84"/>
      <c r="O25" s="84"/>
      <c r="P25" s="84"/>
      <c r="Q25" s="84"/>
      <c r="R25" s="84"/>
      <c r="S25" s="125"/>
    </row>
    <row r="26" spans="1:19" ht="4.5" customHeight="1">
      <c r="A26" s="157"/>
      <c r="B26" s="509"/>
      <c r="C26" s="509"/>
      <c r="D26" s="165"/>
      <c r="E26" s="160"/>
      <c r="F26" s="87"/>
      <c r="G26" s="167"/>
      <c r="H26" s="87"/>
      <c r="I26" s="164"/>
      <c r="J26" s="84"/>
      <c r="K26" s="84"/>
      <c r="L26" s="84"/>
      <c r="M26" s="84"/>
      <c r="N26" s="84"/>
      <c r="O26" s="84"/>
      <c r="P26" s="84"/>
      <c r="Q26" s="84"/>
      <c r="R26" s="84"/>
      <c r="S26" s="125"/>
    </row>
    <row r="27" spans="1:19" ht="12" customHeight="1">
      <c r="A27" s="157"/>
      <c r="B27" s="509"/>
      <c r="C27" s="509"/>
      <c r="D27" s="165"/>
      <c r="E27" s="160"/>
      <c r="F27" s="161"/>
      <c r="G27" s="123" t="str">
        <f>IF(F27=0," ",CONCATENATE(VLOOKUP(F27,Регистрация!$B$7:$M$55,3,0)," ",VLOOKUP(F27,Регистрация!$B$7:$M$55,4,0)))</f>
        <v xml:space="preserve"> </v>
      </c>
      <c r="H27" s="87"/>
      <c r="I27" s="164"/>
      <c r="J27" s="84"/>
      <c r="K27" s="84"/>
      <c r="L27" s="84"/>
      <c r="M27" s="84"/>
      <c r="N27" s="84"/>
      <c r="O27" s="84"/>
      <c r="P27" s="84"/>
      <c r="Q27" s="84"/>
      <c r="R27" s="84"/>
      <c r="S27" s="125"/>
    </row>
    <row r="28" spans="1:19" ht="4.5" customHeight="1">
      <c r="A28" s="157"/>
      <c r="B28" s="509"/>
      <c r="C28" s="509"/>
      <c r="D28" s="165"/>
      <c r="E28" s="160"/>
      <c r="F28" s="87"/>
      <c r="G28" s="163"/>
      <c r="H28" s="87"/>
      <c r="I28" s="164"/>
      <c r="J28" s="84"/>
      <c r="K28" s="84"/>
      <c r="L28" s="84"/>
      <c r="M28" s="84"/>
      <c r="N28" s="84"/>
      <c r="O28" s="84"/>
      <c r="P28" s="84"/>
      <c r="Q28" s="84"/>
      <c r="R28" s="84"/>
      <c r="S28" s="125"/>
    </row>
    <row r="29" spans="1:19" ht="12" customHeight="1">
      <c r="A29" s="156">
        <v>6</v>
      </c>
      <c r="B29" s="511" t="str">
        <f>IF(Регистрация!$D$6&lt;A29," ",CONCATENATE(VLOOKUP(A29,Регистрация!$B$7:$M$55,3,0)," ",VLOOKUP(A29,Регистрация!$B$7:$M$55,4,0)," ","(",VLOOKUP(A29,Регистрация!$B$7:$M$55,11,0),")"))</f>
        <v xml:space="preserve"> </v>
      </c>
      <c r="C29" s="511"/>
      <c r="D29" s="511" t="e">
        <f>IF(Регистрация!$D$6&lt;C29," ",CONCATENATE(VLOOKUP(C29,Регистрация!$B$7:$M$55,3,0)," ",VLOOKUP(C29,Регистрация!$B$7:$M$55,4,0)," ","(",VLOOKUP(C29,Регистрация!$B$7:$M$55,11,0),")"))</f>
        <v>#N/A</v>
      </c>
      <c r="E29" s="511"/>
      <c r="F29" s="87"/>
      <c r="G29" s="164"/>
      <c r="H29" s="87"/>
      <c r="I29" s="164"/>
      <c r="J29" s="84"/>
      <c r="K29" s="84"/>
      <c r="L29" s="84"/>
      <c r="M29" s="84"/>
      <c r="N29" s="84"/>
      <c r="O29" s="84"/>
      <c r="P29" s="84"/>
      <c r="Q29" s="84"/>
      <c r="R29" s="84"/>
      <c r="S29" s="125"/>
    </row>
    <row r="30" spans="1:19" ht="4.5" customHeight="1">
      <c r="A30" s="157"/>
      <c r="B30" s="509"/>
      <c r="C30" s="509"/>
      <c r="D30" s="165"/>
      <c r="E30" s="158"/>
      <c r="F30" s="87"/>
      <c r="G30" s="164"/>
      <c r="H30" s="87"/>
      <c r="I30" s="166"/>
      <c r="J30" s="84"/>
      <c r="K30" s="84"/>
      <c r="L30" s="84"/>
      <c r="M30" s="84"/>
      <c r="N30" s="84"/>
      <c r="O30" s="84"/>
      <c r="P30" s="84"/>
      <c r="Q30" s="84"/>
      <c r="R30" s="84"/>
      <c r="S30" s="125"/>
    </row>
    <row r="31" spans="1:19" ht="12" customHeight="1">
      <c r="A31" s="165"/>
      <c r="B31" s="509"/>
      <c r="C31" s="509"/>
      <c r="D31" s="165"/>
      <c r="E31" s="158"/>
      <c r="F31" s="87"/>
      <c r="G31" s="164"/>
      <c r="H31" s="161"/>
      <c r="I31" s="123" t="str">
        <f>IF(H31=0," ",CONCATENATE(VLOOKUP(H31,Регистрация!$B$7:$M$55,3,0)," ",VLOOKUP(H31,Регистрация!$B$7:$M$55,4,0)))</f>
        <v xml:space="preserve"> </v>
      </c>
      <c r="J31" s="84"/>
      <c r="K31" s="84"/>
      <c r="L31" s="84"/>
      <c r="M31" s="84"/>
      <c r="N31" s="84"/>
      <c r="O31" s="84"/>
      <c r="P31" s="84"/>
      <c r="Q31" s="84"/>
      <c r="R31" s="84"/>
      <c r="S31" s="125"/>
    </row>
    <row r="32" spans="1:19" ht="4.5" customHeight="1">
      <c r="A32" s="165"/>
      <c r="B32" s="509"/>
      <c r="C32" s="509"/>
      <c r="D32" s="165"/>
      <c r="E32" s="158"/>
      <c r="F32" s="87"/>
      <c r="G32" s="164"/>
      <c r="H32" s="87"/>
      <c r="I32" s="87"/>
      <c r="J32" s="84"/>
      <c r="K32" s="84"/>
      <c r="L32" s="84"/>
      <c r="M32" s="84"/>
      <c r="N32" s="84"/>
      <c r="O32" s="84"/>
      <c r="P32" s="84"/>
      <c r="Q32" s="84"/>
      <c r="R32" s="84"/>
      <c r="S32" s="125"/>
    </row>
    <row r="33" spans="1:19" ht="12" customHeight="1">
      <c r="A33" s="156">
        <v>4</v>
      </c>
      <c r="B33" s="511" t="str">
        <f>IF(Регистрация!$D$6&lt;A33," ",CONCATENATE(VLOOKUP(A33,Регистрация!$B$7:$M$55,3,0)," ",VLOOKUP(A33,Регистрация!$B$7:$M$55,4,0)," ","(",VLOOKUP(A33,Регистрация!$B$7:$M$55,11,0),")"))</f>
        <v>Найфонов Тимур (Попкова А.В., Высоколов Е.А.)</v>
      </c>
      <c r="C33" s="511"/>
      <c r="D33" s="511" t="e">
        <f>IF(Регистрация!$D$6&lt;C33," ",CONCATENATE(VLOOKUP(C33,Регистрация!$B$7:$M$55,3,0)," ",VLOOKUP(C33,Регистрация!$B$7:$M$55,4,0)," ","(",VLOOKUP(C33,Регистрация!$B$7:$M$55,11,0),")"))</f>
        <v>#N/A</v>
      </c>
      <c r="E33" s="511"/>
      <c r="F33" s="87"/>
      <c r="G33" s="164"/>
      <c r="H33" s="87"/>
      <c r="I33" s="87"/>
      <c r="J33" s="84"/>
      <c r="K33" s="84"/>
      <c r="L33" s="84"/>
      <c r="M33" s="84"/>
      <c r="N33" s="84"/>
      <c r="O33" s="84"/>
      <c r="P33" s="84"/>
      <c r="Q33" s="84"/>
      <c r="R33" s="84"/>
      <c r="S33" s="125"/>
    </row>
    <row r="34" spans="1:19" ht="4.5" customHeight="1">
      <c r="A34" s="165"/>
      <c r="B34" s="509"/>
      <c r="C34" s="509"/>
      <c r="D34" s="165"/>
      <c r="E34" s="160"/>
      <c r="F34" s="87"/>
      <c r="G34" s="166"/>
      <c r="H34" s="87"/>
      <c r="I34" s="87"/>
      <c r="J34" s="84"/>
      <c r="K34" s="84"/>
      <c r="L34" s="84"/>
      <c r="M34" s="84"/>
      <c r="N34" s="84"/>
      <c r="O34" s="84"/>
      <c r="P34" s="84"/>
      <c r="Q34" s="84"/>
      <c r="R34" s="84"/>
      <c r="S34" s="125"/>
    </row>
    <row r="35" spans="1:19" ht="12" customHeight="1">
      <c r="A35" s="165"/>
      <c r="B35" s="509"/>
      <c r="C35" s="509"/>
      <c r="D35" s="165"/>
      <c r="E35" s="160"/>
      <c r="F35" s="161"/>
      <c r="G35" s="123" t="str">
        <f>IF(F35=0," ",CONCATENATE(VLOOKUP(F35,Регистрация!$B$7:$M$55,3,0)," ",VLOOKUP(F35,Регистрация!$B$7:$M$55,4,0)))</f>
        <v xml:space="preserve"> </v>
      </c>
      <c r="H35" s="87"/>
      <c r="I35" s="510" t="s">
        <v>23</v>
      </c>
      <c r="J35" s="510"/>
      <c r="K35" s="510"/>
      <c r="L35" s="84"/>
      <c r="M35" s="84"/>
      <c r="N35" s="84"/>
      <c r="O35" s="84"/>
      <c r="P35" s="84"/>
      <c r="Q35" s="84"/>
      <c r="R35" s="84"/>
      <c r="S35" s="125"/>
    </row>
    <row r="36" spans="1:19" ht="4.5" customHeight="1">
      <c r="A36" s="165"/>
      <c r="B36" s="509"/>
      <c r="C36" s="509"/>
      <c r="D36" s="165"/>
      <c r="E36" s="160"/>
      <c r="F36" s="87"/>
      <c r="G36" s="87"/>
      <c r="H36" s="87"/>
      <c r="I36" s="87"/>
      <c r="J36" s="84"/>
      <c r="K36" s="84"/>
      <c r="L36" s="84"/>
      <c r="M36" s="84"/>
      <c r="N36" s="84"/>
      <c r="O36" s="84"/>
      <c r="P36" s="84"/>
      <c r="Q36" s="84"/>
      <c r="R36" s="84"/>
      <c r="S36" s="125"/>
    </row>
    <row r="37" spans="1:19" ht="12" customHeight="1">
      <c r="A37" s="168">
        <v>8</v>
      </c>
      <c r="B37" s="511" t="str">
        <f>IF(Регистрация!$D$6&lt;A37," ",CONCATENATE(VLOOKUP(A37,Регистрация!$B$7:$M$55,3,0)," ",VLOOKUP(A37,Регистрация!$B$7:$M$55,4,0)," ","(",VLOOKUP(A37,Регистрация!$B$7:$M$55,11,0),")"))</f>
        <v xml:space="preserve"> </v>
      </c>
      <c r="C37" s="511"/>
      <c r="D37" s="511" t="e">
        <f>IF(Регистрация!$D$6&lt;C37," ",CONCATENATE(VLOOKUP(C37,Регистрация!$B$7:$M$55,3,0)," ",VLOOKUP(C37,Регистрация!$B$7:$M$55,4,0)," ","(",VLOOKUP(C37,Регистрация!$B$7:$M$55,11,0),")"))</f>
        <v>#N/A</v>
      </c>
      <c r="E37" s="511"/>
      <c r="F37" s="87"/>
      <c r="G37" s="87"/>
      <c r="H37" s="169">
        <f>IF(H15=F11,F19,F11)</f>
        <v>0</v>
      </c>
      <c r="I37" s="123" t="str">
        <f>IF(H37=0," ",CONCATENATE(VLOOKUP(H37,Регистрация!$B$7:$M$55,3,0)," ",VLOOKUP(H37,Регистрация!$B$7:$M$55,4,0)))</f>
        <v xml:space="preserve"> </v>
      </c>
      <c r="J37" s="93"/>
      <c r="K37" s="93"/>
      <c r="L37" s="84"/>
      <c r="M37" s="84"/>
      <c r="N37" s="84"/>
      <c r="O37" s="84"/>
      <c r="P37" s="84"/>
      <c r="Q37" s="84"/>
      <c r="R37" s="84"/>
      <c r="S37" s="125"/>
    </row>
    <row r="38" spans="1:19" ht="12" customHeight="1">
      <c r="A38" s="165"/>
      <c r="B38" s="509"/>
      <c r="C38" s="509"/>
      <c r="D38" s="170"/>
      <c r="E38" s="95"/>
      <c r="F38" s="107"/>
      <c r="G38" s="107"/>
      <c r="H38" s="98"/>
      <c r="I38" s="160"/>
      <c r="J38" s="161"/>
      <c r="K38" s="123" t="str">
        <f>IF(J38=0," ",CONCATENATE(VLOOKUP(J38,Регистрация!$B$7:$M$55,3,0)," ",VLOOKUP(J38,Регистрация!$B$7:$M$55,4,0)))</f>
        <v xml:space="preserve"> </v>
      </c>
      <c r="L38" s="127"/>
      <c r="M38" s="107"/>
      <c r="N38" s="107"/>
      <c r="O38" s="107"/>
      <c r="P38" s="107"/>
      <c r="Q38" s="95"/>
      <c r="R38" s="119"/>
      <c r="S38" s="125"/>
    </row>
    <row r="39" spans="1:19" ht="12" customHeight="1">
      <c r="A39" s="171"/>
      <c r="B39" s="89"/>
      <c r="C39" s="35"/>
      <c r="D39" s="172"/>
      <c r="E39" s="84"/>
      <c r="F39" s="89"/>
      <c r="G39" s="89"/>
      <c r="H39" s="169">
        <f>IF(H31=F27,F35,F27)</f>
        <v>0</v>
      </c>
      <c r="I39" s="123" t="str">
        <f>IF(H39=0," ",CONCATENATE(VLOOKUP(H39,Регистрация!$B$7:$M$55,3,0)," ",VLOOKUP(H39,Регистрация!$B$7:$M$55,4,0)))</f>
        <v xml:space="preserve"> </v>
      </c>
      <c r="J39" s="93"/>
      <c r="K39" s="90"/>
      <c r="L39" s="87"/>
      <c r="M39" s="87"/>
      <c r="N39" s="87"/>
      <c r="O39" s="87"/>
      <c r="P39" s="87"/>
      <c r="Q39" s="116"/>
      <c r="R39" s="116"/>
      <c r="S39" s="125"/>
    </row>
    <row r="40" spans="1:19">
      <c r="A40" s="495" t="s">
        <v>19</v>
      </c>
      <c r="B40" s="495"/>
      <c r="C40" s="495"/>
      <c r="D40" s="495"/>
      <c r="E40" s="495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125"/>
    </row>
    <row r="41" spans="1:19">
      <c r="A41" s="126"/>
      <c r="B41" s="173" t="s">
        <v>20</v>
      </c>
      <c r="C41" s="174" t="s">
        <v>21</v>
      </c>
      <c r="D41" s="175"/>
      <c r="E41" s="176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125"/>
    </row>
    <row r="42" spans="1:19" ht="13.5" customHeight="1">
      <c r="A42" s="177">
        <f>J23</f>
        <v>0</v>
      </c>
      <c r="B42" s="178">
        <v>1</v>
      </c>
      <c r="C42" s="508" t="str">
        <f>IF(A42=0," ",CONCATENATE(VLOOKUP(A42,Регистрация!$B$7:$M$55,3,0)," ",VLOOKUP(A42,Регистрация!$B$7:$M$55,4,0)," ",VLOOKUP(A42,Регистрация!$B$7:$M$55,5,0)," ","(",VLOOKUP(A42,Регистрация!$B$7:$M$55,11,0),")"))</f>
        <v xml:space="preserve"> </v>
      </c>
      <c r="D42" s="508"/>
      <c r="E42" s="508"/>
      <c r="F42" s="98"/>
      <c r="G42" s="42"/>
      <c r="H42" s="93"/>
      <c r="I42" s="90"/>
      <c r="J42" s="89"/>
      <c r="K42" s="89"/>
      <c r="L42" s="89"/>
      <c r="M42" s="89"/>
      <c r="N42" s="89"/>
      <c r="O42" s="89"/>
      <c r="P42" s="89"/>
      <c r="Q42" s="89"/>
      <c r="R42" s="89"/>
      <c r="S42" s="125"/>
    </row>
    <row r="43" spans="1:19" ht="13.5" customHeight="1">
      <c r="A43" s="177">
        <f>IF(J23=H15,H31,H15)</f>
        <v>0</v>
      </c>
      <c r="B43" s="178">
        <v>2</v>
      </c>
      <c r="C43" s="508" t="str">
        <f>IF(A43=0," ",CONCATENATE(VLOOKUP(A43,Регистрация!$B$7:$M$55,3,0)," ",VLOOKUP(A43,Регистрация!$B$7:$M$55,4,0)," ",VLOOKUP(A43,Регистрация!$B$7:$M$55,5,0)," ","(",VLOOKUP(A43,Регистрация!$B$7:$M$55,11,0),")"))</f>
        <v xml:space="preserve"> </v>
      </c>
      <c r="D43" s="508"/>
      <c r="E43" s="508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125"/>
    </row>
    <row r="44" spans="1:19" ht="13.5" customHeight="1">
      <c r="A44" s="177">
        <f>J38</f>
        <v>0</v>
      </c>
      <c r="B44" s="178">
        <v>3</v>
      </c>
      <c r="C44" s="508" t="str">
        <f>IF(A44=0," ",CONCATENATE(VLOOKUP(A44,Регистрация!$B$7:$M$55,3,0)," ",VLOOKUP(A44,Регистрация!$B$7:$M$55,4,0)," ",VLOOKUP(A44,Регистрация!$B$7:$M$55,5,0)," ","(",VLOOKUP(A44,Регистрация!$B$7:$M$55,11,0),")"))</f>
        <v xml:space="preserve"> </v>
      </c>
      <c r="D44" s="508"/>
      <c r="E44" s="508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125"/>
    </row>
    <row r="45" spans="1:19" ht="13.5" customHeight="1">
      <c r="A45" s="177">
        <f>IF(J38=H37,H39,H37)</f>
        <v>0</v>
      </c>
      <c r="B45" s="178">
        <v>4</v>
      </c>
      <c r="C45" s="508" t="str">
        <f>IF(A45=0," ",CONCATENATE(VLOOKUP(A45,Регистрация!$B$7:$M$55,3,0)," ",VLOOKUP(A45,Регистрация!$B$7:$M$55,4,0)," ",VLOOKUP(A45,Регистрация!$B$7:$M$55,5,0)," ","(",VLOOKUP(A45,Регистрация!$B$7:$M$55,11,0),")"))</f>
        <v xml:space="preserve"> </v>
      </c>
      <c r="D45" s="508"/>
      <c r="E45" s="508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125"/>
    </row>
    <row r="46" spans="1:19" s="135" customFormat="1" ht="27.75" customHeight="1">
      <c r="A46" s="490" t="s">
        <v>16</v>
      </c>
      <c r="B46" s="490"/>
      <c r="C46" s="490"/>
      <c r="D46" s="171"/>
      <c r="E46" s="33"/>
      <c r="F46" s="133"/>
      <c r="G46" s="133"/>
      <c r="H46" s="133"/>
      <c r="I46" s="33"/>
      <c r="J46" s="134" t="str">
        <f>Регистрация!L56</f>
        <v>Чириков Д.Ю.</v>
      </c>
      <c r="K46" s="33"/>
      <c r="L46" s="33"/>
      <c r="M46" s="33"/>
      <c r="N46" s="33"/>
      <c r="O46" s="33"/>
      <c r="P46" s="33"/>
      <c r="Q46" s="33"/>
      <c r="R46" s="33"/>
    </row>
    <row r="47" spans="1:19" s="135" customFormat="1">
      <c r="A47" s="171"/>
      <c r="B47" s="33"/>
      <c r="C47" s="33"/>
      <c r="D47" s="171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9" s="135" customFormat="1">
      <c r="A48" s="490" t="s">
        <v>17</v>
      </c>
      <c r="B48" s="490"/>
      <c r="C48" s="490"/>
      <c r="D48" s="171"/>
      <c r="E48" s="33"/>
      <c r="F48" s="133"/>
      <c r="G48" s="133"/>
      <c r="H48" s="133"/>
      <c r="I48" s="33"/>
      <c r="J48" s="134" t="str">
        <f>Регистрация!L58</f>
        <v>Неряхина П.А.</v>
      </c>
      <c r="K48" s="33"/>
      <c r="L48" s="33"/>
      <c r="M48" s="33"/>
      <c r="N48" s="33"/>
      <c r="O48" s="33"/>
      <c r="P48" s="33"/>
      <c r="Q48" s="33"/>
      <c r="R48" s="33"/>
    </row>
    <row r="50" s="70" customFormat="1"/>
    <row r="51" s="70" customFormat="1"/>
    <row r="52" s="70" customFormat="1"/>
    <row r="53" s="70" customFormat="1"/>
    <row r="54" s="70" customFormat="1"/>
    <row r="55" s="70" customFormat="1"/>
    <row r="56" s="70" customFormat="1"/>
    <row r="57" s="70" customFormat="1"/>
    <row r="58" s="70" customFormat="1"/>
    <row r="59" s="70" customFormat="1"/>
    <row r="60" s="70" customFormat="1"/>
    <row r="61" s="70" customFormat="1"/>
    <row r="62" s="70" customFormat="1"/>
    <row r="63" s="70" customFormat="1"/>
    <row r="64" s="70" customFormat="1"/>
    <row r="65" s="70" customFormat="1"/>
    <row r="66" s="70" customFormat="1"/>
  </sheetData>
  <mergeCells count="43">
    <mergeCell ref="A1:K1"/>
    <mergeCell ref="A3:K3"/>
    <mergeCell ref="A5:C5"/>
    <mergeCell ref="D5:G5"/>
    <mergeCell ref="A7:K7"/>
    <mergeCell ref="B9:E9"/>
    <mergeCell ref="B10:C10"/>
    <mergeCell ref="B11:C11"/>
    <mergeCell ref="B12:C12"/>
    <mergeCell ref="B13:C13"/>
    <mergeCell ref="B14:C14"/>
    <mergeCell ref="B15:C15"/>
    <mergeCell ref="B16:C16"/>
    <mergeCell ref="B17:E17"/>
    <mergeCell ref="B18:C18"/>
    <mergeCell ref="B19:C19"/>
    <mergeCell ref="B20:C20"/>
    <mergeCell ref="B21:E21"/>
    <mergeCell ref="B22:C22"/>
    <mergeCell ref="B23:C23"/>
    <mergeCell ref="B24:C24"/>
    <mergeCell ref="B25:E25"/>
    <mergeCell ref="B26:C26"/>
    <mergeCell ref="B27:C27"/>
    <mergeCell ref="B28:C28"/>
    <mergeCell ref="B29:E29"/>
    <mergeCell ref="B30:C30"/>
    <mergeCell ref="B31:C31"/>
    <mergeCell ref="B32:C32"/>
    <mergeCell ref="B33:E33"/>
    <mergeCell ref="B34:C34"/>
    <mergeCell ref="B35:C35"/>
    <mergeCell ref="I35:K35"/>
    <mergeCell ref="B36:C36"/>
    <mergeCell ref="B37:E37"/>
    <mergeCell ref="C45:E45"/>
    <mergeCell ref="A46:C46"/>
    <mergeCell ref="A48:C48"/>
    <mergeCell ref="B38:C38"/>
    <mergeCell ref="A40:E40"/>
    <mergeCell ref="C42:E42"/>
    <mergeCell ref="C43:E43"/>
    <mergeCell ref="C44:E44"/>
  </mergeCells>
  <pageMargins left="0.7" right="0.45972222222222198" top="0.179861111111111" bottom="0.2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35</vt:i4>
      </vt:variant>
    </vt:vector>
  </HeadingPairs>
  <TitlesOfParts>
    <vt:vector size="35" baseType="lpstr">
      <vt:lpstr>Регистрация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Итоговый</vt:lpstr>
      <vt:lpstr>ката 32</vt:lpstr>
      <vt:lpstr>ката 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ФВКР</dc:creator>
  <cp:lastModifiedBy>HP</cp:lastModifiedBy>
  <cp:revision>7</cp:revision>
  <cp:lastPrinted>2022-01-14T21:52:44Z</cp:lastPrinted>
  <dcterms:created xsi:type="dcterms:W3CDTF">2008-01-15T12:31:41Z</dcterms:created>
  <dcterms:modified xsi:type="dcterms:W3CDTF">2023-01-20T22:20:27Z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